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rcondes\Desktop\BALANÇOS ORÇAMENTÁRIOS\"/>
    </mc:Choice>
  </mc:AlternateContent>
  <bookViews>
    <workbookView xWindow="0" yWindow="0" windowWidth="24000" windowHeight="9135" activeTab="1"/>
  </bookViews>
  <sheets>
    <sheet name="Serventuários-Pecúlio" sheetId="13" r:id="rId1"/>
    <sheet name="Rec-Desp ADM " sheetId="12" r:id="rId2"/>
    <sheet name="F Militar" sheetId="1" r:id="rId3"/>
    <sheet name="F Financeiro" sheetId="2" r:id="rId4"/>
    <sheet name="F de Previdência" sheetId="3" r:id="rId5"/>
  </sheets>
  <externalReferences>
    <externalReference r:id="rId6"/>
  </externalReferences>
  <definedNames>
    <definedName name="Beneficios" hidden="1">{#N/A,#N/A,FALSE,"Resumo";#N/A,#N/A,FALSE,"Geral";#N/A,#N/A,FALSE,"SPA";#N/A,#N/A,FALSE,"DPFP";#N/A,#N/A,FALSE,"DPAP";#N/A,#N/A,FALSE,"VGFP";#N/A,#N/A,FALSE,"VCOF";#N/A,#N/A,FALSE,"VBAS";#N/A,#N/A,FALSE,"VBPV";#N/A,#N/A,FALSE,"VAFC";#N/A,#N/A,FALSE,"ABC";#N/A,#N/A,FALSE,"Estatist";#N/A,#N/A,FALSE,"Indices";#N/A,#N/A,FALSE,"Resultado";#N/A,#N/A,FALSE,"Apropria";#N/A,#N/A,FALSE,"Projeção"}</definedName>
    <definedName name="CapaABC" hidden="1">{#N/A,#N/A,FALSE,"Resumo";#N/A,#N/A,FALSE,"Geral";#N/A,#N/A,FALSE,"SPA";#N/A,#N/A,FALSE,"DPFP";#N/A,#N/A,FALSE,"DPAP";#N/A,#N/A,FALSE,"VGFP";#N/A,#N/A,FALSE,"VCOF";#N/A,#N/A,FALSE,"VBAS";#N/A,#N/A,FALSE,"VBPV";#N/A,#N/A,FALSE,"VAFC";#N/A,#N/A,FALSE,"ABC";#N/A,#N/A,FALSE,"Estatist";#N/A,#N/A,FALSE,"Indices";#N/A,#N/A,FALSE,"Resultado";#N/A,#N/A,FALSE,"Apropria";#N/A,#N/A,FALSE,"Projeção"}</definedName>
    <definedName name="CapaCusteio" hidden="1">{#N/A,#N/A,FALSE,"Resumo";#N/A,#N/A,FALSE,"Geral";#N/A,#N/A,FALSE,"SPA";#N/A,#N/A,FALSE,"DPFP";#N/A,#N/A,FALSE,"DPAP";#N/A,#N/A,FALSE,"VGFP";#N/A,#N/A,FALSE,"VCOF";#N/A,#N/A,FALSE,"VBAS";#N/A,#N/A,FALSE,"VBPV";#N/A,#N/A,FALSE,"VAFC";#N/A,#N/A,FALSE,"ABC";#N/A,#N/A,FALSE,"Estatist";#N/A,#N/A,FALSE,"Indices";#N/A,#N/A,FALSE,"Resultado";#N/A,#N/A,FALSE,"Apropria";#N/A,#N/A,FALSE,"Projeção"}</definedName>
    <definedName name="IMPRIME">#REF!</definedName>
    <definedName name="MACRO">[1]RELATORI!$A$65</definedName>
    <definedName name="RELATORIO">#REF!</definedName>
    <definedName name="TRANSF">#REF!</definedName>
    <definedName name="wrn.ABC_Relatorio." hidden="1">{#N/A,#N/A,FALSE,"Custeio";#N/A,#N/A,FALSE,"Resultado";#N/A,#N/A,FALSE,"Apropria";#N/A,#N/A,FALSE,"Enquadra";#N/A,#N/A,FALSE,"AdmPrev";#N/A,#N/A,FALSE,"Estatist";#N/A,#N/A,FALSE,"Indices";#N/A,#N/A,FALSE,"Prev1";#N/A,#N/A,FALSE,"Prev2";#N/A,#N/A,FALSE,"Prev3";#N/A,#N/A,FALSE,"Assist1";#N/A,#N/A,FALSE,"Assist2";#N/A,#N/A,FALSE,"Assist3";#N/A,#N/A,FALSE,"Assist4";#N/A,#N/A,FALSE,"ACompl1";#N/A,#N/A,FALSE,"Acompl2";#N/A,#N/A,FALSE,"Acompl3";#N/A,#N/A,FALSE,"Peculio1";#N/A,#N/A,FALSE,"Peculio2";#N/A,#N/A,FALSE,"Adm1";#N/A,#N/A,FALSE,"Adm2";#N/A,#N/A,FALSE,"Adm3";#N/A,#N/A,FALSE,"Adm4";#N/A,#N/A,FALSE,"Adm5";#N/A,#N/A,FALSE,"Adm6";#N/A,#N/A,FALSE,"Adm7";#N/A,#N/A,FALSE,"Financ1";#N/A,#N/A,FALSE,"Financ2";#N/A,#N/A,FALSE,"Financ3";#N/A,#N/A,FALSE,"Financ4";#N/A,#N/A,FALSE,"Financ5";#N/A,#N/A,FALSE,"Financ6";#N/A,#N/A,FALSE,"Financ7";#N/A,#N/A,FALSE,"Financ8";#N/A,#N/A,FALSE,"Diretiva"}</definedName>
    <definedName name="wrn.Abcd_relatorio" hidden="1">{#N/A,#N/A,FALSE,"Custeio";#N/A,#N/A,FALSE,"Resultado";#N/A,#N/A,FALSE,"Apropria";#N/A,#N/A,FALSE,"Enquadra";#N/A,#N/A,FALSE,"AdmPrev";#N/A,#N/A,FALSE,"Estatist";#N/A,#N/A,FALSE,"Indices";#N/A,#N/A,FALSE,"Prev1";#N/A,#N/A,FALSE,"Prev2";#N/A,#N/A,FALSE,"Prev3";#N/A,#N/A,FALSE,"Assist1";#N/A,#N/A,FALSE,"Assist2";#N/A,#N/A,FALSE,"Assist3";#N/A,#N/A,FALSE,"Assist4";#N/A,#N/A,FALSE,"ACompl1";#N/A,#N/A,FALSE,"Acompl2";#N/A,#N/A,FALSE,"Acompl3";#N/A,#N/A,FALSE,"Peculio1";#N/A,#N/A,FALSE,"Peculio2";#N/A,#N/A,FALSE,"Adm1";#N/A,#N/A,FALSE,"Adm2";#N/A,#N/A,FALSE,"Adm3";#N/A,#N/A,FALSE,"Adm4";#N/A,#N/A,FALSE,"Adm5";#N/A,#N/A,FALSE,"Adm6";#N/A,#N/A,FALSE,"Adm7";#N/A,#N/A,FALSE,"Financ1";#N/A,#N/A,FALSE,"Financ2";#N/A,#N/A,FALSE,"Financ3";#N/A,#N/A,FALSE,"Financ4";#N/A,#N/A,FALSE,"Financ5";#N/A,#N/A,FALSE,"Financ6";#N/A,#N/A,FALSE,"Financ7";#N/A,#N/A,FALSE,"Financ8";#N/A,#N/A,FALSE,"Diretiva"}</definedName>
    <definedName name="wrn.Orcamento." hidden="1">{#N/A,#N/A,FALSE,"Resumo";#N/A,#N/A,FALSE,"Geral";#N/A,#N/A,FALSE,"SPA";#N/A,#N/A,FALSE,"DPFP";#N/A,#N/A,FALSE,"DPAP";#N/A,#N/A,FALSE,"VGFP";#N/A,#N/A,FALSE,"VCOF";#N/A,#N/A,FALSE,"VBAS";#N/A,#N/A,FALSE,"VBPV";#N/A,#N/A,FALSE,"VAFC";#N/A,#N/A,FALSE,"ABC";#N/A,#N/A,FALSE,"Estatist";#N/A,#N/A,FALSE,"Indices";#N/A,#N/A,FALSE,"Resultado";#N/A,#N/A,FALSE,"Apropria";#N/A,#N/A,FALSE,"Projeção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3" l="1"/>
  <c r="H24" i="12" l="1"/>
  <c r="H25" i="12"/>
  <c r="H26" i="12"/>
  <c r="H27" i="12"/>
  <c r="H28" i="12"/>
  <c r="H29" i="12"/>
  <c r="H30" i="12"/>
  <c r="H31" i="12"/>
  <c r="H32" i="12"/>
  <c r="H33" i="12"/>
  <c r="H34" i="12"/>
  <c r="H35" i="12"/>
  <c r="H36" i="12"/>
  <c r="H38" i="12"/>
  <c r="H39" i="12"/>
  <c r="H23" i="12"/>
  <c r="G27" i="12"/>
  <c r="H37" i="12"/>
  <c r="G38" i="12"/>
  <c r="E37" i="12"/>
  <c r="D34" i="12"/>
  <c r="D24" i="12"/>
  <c r="D25" i="12"/>
  <c r="D26" i="12"/>
  <c r="D27" i="12"/>
  <c r="D28" i="12"/>
  <c r="D29" i="12"/>
  <c r="D30" i="12"/>
  <c r="D31" i="12"/>
  <c r="D32" i="12"/>
  <c r="D33" i="12"/>
  <c r="D35" i="12"/>
  <c r="D36" i="12"/>
  <c r="D38" i="12"/>
  <c r="D39" i="12"/>
  <c r="D23" i="12"/>
  <c r="G13" i="12" l="1"/>
  <c r="H14" i="13" l="1"/>
  <c r="H15" i="13"/>
  <c r="H16" i="13"/>
  <c r="H17" i="13"/>
  <c r="H18" i="13"/>
  <c r="G15" i="13"/>
  <c r="G16" i="13"/>
  <c r="G17" i="13"/>
  <c r="F33" i="3" l="1"/>
  <c r="G24" i="3"/>
  <c r="G12" i="3"/>
  <c r="G13" i="3"/>
  <c r="G14" i="3"/>
  <c r="G11" i="3"/>
  <c r="G8" i="3"/>
  <c r="G9" i="3"/>
  <c r="F14" i="3"/>
  <c r="G7" i="3"/>
  <c r="H28" i="2" l="1"/>
  <c r="G21" i="2"/>
  <c r="F21" i="2"/>
  <c r="D21" i="2"/>
  <c r="H30" i="1" l="1"/>
  <c r="H31" i="1"/>
  <c r="H32" i="1"/>
  <c r="H33" i="1"/>
  <c r="H29" i="1"/>
  <c r="H24" i="1"/>
  <c r="H25" i="1"/>
  <c r="H26" i="1"/>
  <c r="H27" i="1"/>
  <c r="H23" i="1"/>
  <c r="H12" i="1" l="1"/>
  <c r="E22" i="1" l="1"/>
  <c r="D28" i="1" l="1"/>
  <c r="D22" i="1"/>
  <c r="D10" i="1"/>
  <c r="D6" i="1"/>
  <c r="D14" i="1" s="1"/>
  <c r="D21" i="1" l="1"/>
  <c r="D34" i="1" s="1"/>
  <c r="H31" i="2" l="1"/>
  <c r="H32" i="2"/>
  <c r="H33" i="2"/>
  <c r="H34" i="2"/>
  <c r="H30" i="2"/>
  <c r="H24" i="2"/>
  <c r="H26" i="2"/>
  <c r="H27" i="2"/>
  <c r="H22" i="2"/>
  <c r="G10" i="1" l="1"/>
  <c r="F10" i="1"/>
  <c r="F6" i="1"/>
  <c r="F22" i="1" l="1"/>
  <c r="G30" i="3" l="1"/>
  <c r="G31" i="3"/>
  <c r="G32" i="3"/>
  <c r="G33" i="3"/>
  <c r="G34" i="3"/>
  <c r="G29" i="3"/>
  <c r="G25" i="3"/>
  <c r="G26" i="3"/>
  <c r="F31" i="13" l="1"/>
  <c r="E40" i="12" l="1"/>
  <c r="G27" i="1" l="1"/>
  <c r="E28" i="1"/>
  <c r="G29" i="2" l="1"/>
  <c r="F29" i="2"/>
  <c r="G20" i="2" l="1"/>
  <c r="G35" i="2"/>
  <c r="F20" i="2"/>
  <c r="F35" i="2"/>
  <c r="F10" i="2"/>
  <c r="F6" i="2"/>
  <c r="F13" i="2" l="1"/>
  <c r="G26" i="1"/>
  <c r="F28" i="1"/>
  <c r="G22" i="1" l="1"/>
  <c r="H22" i="1" s="1"/>
  <c r="F21" i="1"/>
  <c r="F34" i="1" s="1"/>
  <c r="F14" i="1"/>
  <c r="D40" i="12"/>
  <c r="D15" i="12" l="1"/>
  <c r="D19" i="13" l="1"/>
  <c r="F19" i="13"/>
  <c r="C19" i="13"/>
  <c r="H9" i="13"/>
  <c r="E10" i="13"/>
  <c r="F10" i="13"/>
  <c r="C10" i="13"/>
  <c r="E29" i="2" l="1"/>
  <c r="D29" i="2"/>
  <c r="B29" i="2"/>
  <c r="D35" i="2" l="1"/>
  <c r="D20" i="2"/>
  <c r="D10" i="2" l="1"/>
  <c r="D6" i="2"/>
  <c r="D13" i="2" l="1"/>
  <c r="E23" i="3"/>
  <c r="D23" i="3"/>
  <c r="C23" i="3"/>
  <c r="E28" i="3"/>
  <c r="D28" i="3"/>
  <c r="C28" i="3"/>
  <c r="B28" i="3"/>
  <c r="B23" i="3"/>
  <c r="C10" i="3"/>
  <c r="C6" i="3"/>
  <c r="B35" i="3" l="1"/>
  <c r="B22" i="3"/>
  <c r="E35" i="3"/>
  <c r="D35" i="3"/>
  <c r="C35" i="3"/>
  <c r="C22" i="3"/>
  <c r="C15" i="3"/>
  <c r="G6" i="2" l="1"/>
  <c r="G10" i="2"/>
  <c r="G13" i="2" l="1"/>
  <c r="G27" i="3" l="1"/>
  <c r="E21" i="2"/>
  <c r="G28" i="1" l="1"/>
  <c r="H28" i="1" s="1"/>
  <c r="E35" i="2"/>
  <c r="E20" i="2"/>
  <c r="F28" i="3"/>
  <c r="F23" i="3"/>
  <c r="F10" i="3"/>
  <c r="G10" i="3" s="1"/>
  <c r="G6" i="1"/>
  <c r="F35" i="3" l="1"/>
  <c r="G35" i="13"/>
  <c r="G19" i="13"/>
  <c r="G10" i="13"/>
  <c r="E19" i="13"/>
  <c r="F22" i="3" l="1"/>
  <c r="D22" i="3"/>
  <c r="D10" i="3"/>
  <c r="E22" i="3"/>
  <c r="E10" i="3"/>
  <c r="E6" i="3"/>
  <c r="F40" i="12"/>
  <c r="F15" i="12"/>
  <c r="F36" i="13"/>
  <c r="E15" i="3" l="1"/>
  <c r="C40" i="12"/>
  <c r="C15" i="12"/>
  <c r="H10" i="12"/>
  <c r="H9" i="12"/>
  <c r="G15" i="12" l="1"/>
  <c r="E15" i="12"/>
  <c r="G40" i="12"/>
  <c r="H11" i="12"/>
  <c r="H12" i="12"/>
  <c r="H13" i="12"/>
  <c r="H8" i="12"/>
  <c r="H40" i="12" l="1"/>
  <c r="H15" i="12"/>
  <c r="H12" i="2" l="1"/>
  <c r="H13" i="1"/>
  <c r="H8" i="2"/>
  <c r="H8" i="1"/>
  <c r="H7" i="2"/>
  <c r="H7" i="1"/>
  <c r="E10" i="2"/>
  <c r="E6" i="2"/>
  <c r="H7" i="13"/>
  <c r="D6" i="3" l="1"/>
  <c r="D15" i="3" s="1"/>
  <c r="E10" i="1"/>
  <c r="H35" i="13"/>
  <c r="H34" i="13"/>
  <c r="H28" i="13"/>
  <c r="H13" i="13"/>
  <c r="E6" i="1"/>
  <c r="H11" i="1"/>
  <c r="H11" i="2"/>
  <c r="H9" i="1"/>
  <c r="H9" i="2"/>
  <c r="H29" i="2"/>
  <c r="E21" i="1"/>
  <c r="E34" i="1" s="1"/>
  <c r="E13" i="2"/>
  <c r="E31" i="13"/>
  <c r="E36" i="13"/>
  <c r="G36" i="13"/>
  <c r="E14" i="1" l="1"/>
  <c r="H19" i="13"/>
  <c r="G28" i="3"/>
  <c r="G23" i="3"/>
  <c r="G14" i="1"/>
  <c r="B21" i="2" l="1"/>
  <c r="B28" i="1"/>
  <c r="B22" i="1"/>
  <c r="B21" i="1" l="1"/>
  <c r="B34" i="1" s="1"/>
  <c r="B20" i="2"/>
  <c r="B35" i="2"/>
  <c r="H21" i="2"/>
  <c r="G22" i="3" l="1"/>
  <c r="G35" i="3"/>
  <c r="H35" i="2"/>
  <c r="H20" i="2"/>
  <c r="H29" i="13" l="1"/>
  <c r="G31" i="13" l="1"/>
  <c r="H8" i="13"/>
  <c r="H10" i="13" s="1"/>
  <c r="C36" i="13"/>
  <c r="C31" i="13"/>
  <c r="H36" i="13" l="1"/>
  <c r="H31" i="13"/>
  <c r="B10" i="3" l="1"/>
  <c r="B6" i="3"/>
  <c r="B10" i="2"/>
  <c r="B6" i="2"/>
  <c r="B13" i="2" l="1"/>
  <c r="H6" i="2"/>
  <c r="H10" i="2"/>
  <c r="B15" i="3"/>
  <c r="H13" i="2" l="1"/>
  <c r="B10" i="1" l="1"/>
  <c r="B6" i="1"/>
  <c r="B14" i="1" l="1"/>
  <c r="H10" i="1"/>
  <c r="H6" i="1"/>
  <c r="H14" i="1"/>
  <c r="G21" i="1" l="1"/>
  <c r="G34" i="1" s="1"/>
  <c r="H21" i="1"/>
  <c r="H34" i="1" s="1"/>
  <c r="F6" i="3" l="1"/>
  <c r="G6" i="3" s="1"/>
  <c r="F15" i="3" l="1"/>
  <c r="G15" i="3" s="1"/>
</calcChain>
</file>

<file path=xl/sharedStrings.xml><?xml version="1.0" encoding="utf-8"?>
<sst xmlns="http://schemas.openxmlformats.org/spreadsheetml/2006/main" count="270" uniqueCount="129">
  <si>
    <t>RECEITAS - FUNDO MILITAR</t>
  </si>
  <si>
    <t>ESPECIFICAÇÃO</t>
  </si>
  <si>
    <t>Receitas Correntes</t>
  </si>
  <si>
    <t>Receitas de Contribuições</t>
  </si>
  <si>
    <t>Receita Patrimonial</t>
  </si>
  <si>
    <t>Outras Receitas Correntes</t>
  </si>
  <si>
    <t>Receitas Correntes - Op. Intraorçamentárias</t>
  </si>
  <si>
    <t>TOTAL da Receita Previdênciária</t>
  </si>
  <si>
    <t>RECEITAS - FUNDO FINANCEIRO</t>
  </si>
  <si>
    <t>SALDO A REALIZAR</t>
  </si>
  <si>
    <t>PROJETADO</t>
  </si>
  <si>
    <t>DESPESAS - FUNDO MILITAR</t>
  </si>
  <si>
    <t>Despesas Correntes</t>
  </si>
  <si>
    <t>Pessoal e Encargos</t>
  </si>
  <si>
    <t>Aposentadorias</t>
  </si>
  <si>
    <t>Pensionistas</t>
  </si>
  <si>
    <t>Outras Despesas Correntes</t>
  </si>
  <si>
    <t>Compensação Previdenciária</t>
  </si>
  <si>
    <t>Serviços Bancários</t>
  </si>
  <si>
    <t>Total das Despesas</t>
  </si>
  <si>
    <t>DESPESAS - FUNDO FINANCEIRO</t>
  </si>
  <si>
    <t>Item</t>
  </si>
  <si>
    <t>DESCRIÇÃO DO ITEM ORÇAMENTÁRIO</t>
  </si>
  <si>
    <t>Previsão Orçamentária</t>
  </si>
  <si>
    <t>SALDO</t>
  </si>
  <si>
    <t>Orçament</t>
  </si>
  <si>
    <t>T O T A L    G E R A L</t>
  </si>
  <si>
    <t>Taxa de Administração</t>
  </si>
  <si>
    <t>Taxa de Administração Pró-Labore Apólices Seguro</t>
  </si>
  <si>
    <t>Remuneração dos Investimentos</t>
  </si>
  <si>
    <t>Recuperação Despesas com Fotocópias</t>
  </si>
  <si>
    <t>Recuperação Despesas Plano Saúde Empregados</t>
  </si>
  <si>
    <t>A REALIZAR</t>
  </si>
  <si>
    <t>RECEITAS</t>
  </si>
  <si>
    <t>Contribuições ao Fundo Serventuários da Justiça</t>
  </si>
  <si>
    <t>Rendimento dos Investimentos</t>
  </si>
  <si>
    <t>TOTAL DA RECEITA</t>
  </si>
  <si>
    <t>DESPESAS</t>
  </si>
  <si>
    <t>Aposentadorias dos Serventuários</t>
  </si>
  <si>
    <t>Pensões dos Serventuários</t>
  </si>
  <si>
    <t>TOTAL DAS DESPESAS</t>
  </si>
  <si>
    <t>PECÚLIO</t>
  </si>
  <si>
    <t>Contribuições ao Fundo Pecúlio</t>
  </si>
  <si>
    <t xml:space="preserve">            SERVENTUÁRIOS DA JUSTIÇA</t>
  </si>
  <si>
    <t>Projetado até</t>
  </si>
  <si>
    <t>∑ REALIZADO</t>
  </si>
  <si>
    <t xml:space="preserve">     RECEITAS - FUNDO DE PREVIDENCIA</t>
  </si>
  <si>
    <t xml:space="preserve">     DESPESAS - FUNDO DE PREVIDENCIA</t>
  </si>
  <si>
    <t>ADILSON MARCONDES RIBAS</t>
  </si>
  <si>
    <t>Supervisor da Gestão Orçamentária</t>
  </si>
  <si>
    <t>Outras Receitas Intraorçamentárias</t>
  </si>
  <si>
    <t>REALIZADO</t>
  </si>
  <si>
    <t>Adilson Marcondes Ribas</t>
  </si>
  <si>
    <t>LOA ATUALIZADA</t>
  </si>
  <si>
    <t>c/Altera.Orçamentárias</t>
  </si>
  <si>
    <t>Sentenças Judiciais</t>
  </si>
  <si>
    <t xml:space="preserve">          Taxa de Administração</t>
  </si>
  <si>
    <t>Despesas de Exercícios Anteriores</t>
  </si>
  <si>
    <t>Despesas Bancárias</t>
  </si>
  <si>
    <t>Outros Benefícios Assistenciais</t>
  </si>
  <si>
    <t xml:space="preserve">       Outras Despesas Correntes</t>
  </si>
  <si>
    <t>Benefício Auxílio-Saúde</t>
  </si>
  <si>
    <t xml:space="preserve">PROJETADO </t>
  </si>
  <si>
    <t>c/Alter.Orçamentárias</t>
  </si>
  <si>
    <t>Receitas de Contribuições Intra</t>
  </si>
  <si>
    <t xml:space="preserve">     Outras Despesas Correntes</t>
  </si>
  <si>
    <t>Despesas Exercícios Anteriores</t>
  </si>
  <si>
    <t xml:space="preserve">                 Benefícios Assistenciais</t>
  </si>
  <si>
    <t xml:space="preserve">                 Benefícios Auxílio-Saúde</t>
  </si>
  <si>
    <t>Benefícios Assistenciais</t>
  </si>
  <si>
    <t>Devoluções de Benefícios</t>
  </si>
  <si>
    <t xml:space="preserve">Pagamento de Benefícios </t>
  </si>
  <si>
    <t>Indenizações e Restituições</t>
  </si>
  <si>
    <t>ATUALIZADO</t>
  </si>
  <si>
    <t>EXECUTADO</t>
  </si>
  <si>
    <t>1.</t>
  </si>
  <si>
    <t>2.</t>
  </si>
  <si>
    <t>3.</t>
  </si>
  <si>
    <t>4.</t>
  </si>
  <si>
    <t>5.</t>
  </si>
  <si>
    <t>6.</t>
  </si>
  <si>
    <t>Recuperação de Despesas Diversas</t>
  </si>
  <si>
    <t xml:space="preserve">Vencimentos - Pessoal </t>
  </si>
  <si>
    <t>Obrigações Patronais</t>
  </si>
  <si>
    <t>Auxílio Transporte</t>
  </si>
  <si>
    <t>Pessoal Cedido</t>
  </si>
  <si>
    <t>Material de Consumo</t>
  </si>
  <si>
    <t>Passagens e Despesas de Locomoção</t>
  </si>
  <si>
    <t>Serviços Consultoria</t>
  </si>
  <si>
    <t>Outros Serviços de Terceiros - Pessoa Física</t>
  </si>
  <si>
    <t>Outros Serviços de Terceiros - Pessoa Jurídica</t>
  </si>
  <si>
    <t>Auxílio Alimentação</t>
  </si>
  <si>
    <t>Obrigações Tributáveis e Contributivas</t>
  </si>
  <si>
    <t>Obras e Instalações</t>
  </si>
  <si>
    <t>Material Permanente</t>
  </si>
  <si>
    <t>REALIZADO EM</t>
  </si>
  <si>
    <t xml:space="preserve">            Supervisor da Gestão Orçamentária</t>
  </si>
  <si>
    <t xml:space="preserve">         ADILSON MARCONDES RIBAS</t>
  </si>
  <si>
    <t>Indenizações/Restituições</t>
  </si>
  <si>
    <t xml:space="preserve">                 Indenizações/Restituições</t>
  </si>
  <si>
    <t>Transf. Fin./do Superávit E.A.</t>
  </si>
  <si>
    <t>Indenizações</t>
  </si>
  <si>
    <t xml:space="preserve"> </t>
  </si>
  <si>
    <t>Atualizado</t>
  </si>
  <si>
    <t>L.O.A. 2020</t>
  </si>
  <si>
    <t>LOA 2020</t>
  </si>
  <si>
    <t>FONTE</t>
  </si>
  <si>
    <t>Repasses</t>
  </si>
  <si>
    <t>Devoluções</t>
  </si>
  <si>
    <t>Depósitos Compulsórios</t>
  </si>
  <si>
    <t>100</t>
  </si>
  <si>
    <t>144</t>
  </si>
  <si>
    <t>Despesas Exercícios Anteriores PAE</t>
  </si>
  <si>
    <t>ORÇAMENTÁRIO - RECEITAS ADMINISTRATIVO - 2020</t>
  </si>
  <si>
    <t>ORÇAMENTÁRIO - DESPESAS ADMINISTRATIVO - 2020</t>
  </si>
  <si>
    <t>Outros Serviços de Terceiros - Serviços de T.I.</t>
  </si>
  <si>
    <t>ATÉ FEVEREIRO</t>
  </si>
  <si>
    <t>EM FEVEREIRO</t>
  </si>
  <si>
    <t>∑ REALIZADO ATÉ FEVEREIRO</t>
  </si>
  <si>
    <t>G:\DFIN\ADILSON\Balanços Orçamentários\1_Exec_orç_FP_Fevereiro_2020</t>
  </si>
  <si>
    <t>FEVEREIRO</t>
  </si>
  <si>
    <t xml:space="preserve">                                                                           G:\DFIN\ADILSON\Balanços Orçamentários\1_Exec_orç_FF_Fevereiro_2020</t>
  </si>
  <si>
    <t>Observação: Valores iniciais foram corrigidos.</t>
  </si>
  <si>
    <t>G:\DFIN\ADILSON\Balanços Orçamentários\1_Exec_orç_FM_Fevereiro_2020</t>
  </si>
  <si>
    <t>G:\DFIN\ADILSON\Balanços Orçamentários\1_Exec_orç_Pec_Serv_Fevereiro_2020</t>
  </si>
  <si>
    <t>PROJ ATÉ FEV.</t>
  </si>
  <si>
    <t>∑ REALIZADO Até FEVEREIRO</t>
  </si>
  <si>
    <t>PROJ ATÉ FEV</t>
  </si>
  <si>
    <t>G:\DFIN\ADILSON\Balanços Orçamentários\1_Exec_orç_Prprev_Fevereiro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</si>
</sst>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178">
    <xf numFmtId="0" fontId="0" fillId="0" borderId="0" xfId="0"/>
    <xf numFmtId="43" fontId="3" fillId="0" borderId="0" xfId="1" applyFont="1" applyFill="1"/>
    <xf numFmtId="0" fontId="4" fillId="0" borderId="1" xfId="0" applyFont="1" applyFill="1" applyBorder="1" applyAlignment="1">
      <alignment horizontal="left" indent="3"/>
    </xf>
    <xf numFmtId="43" fontId="3" fillId="0" borderId="1" xfId="1" applyFont="1" applyFill="1" applyBorder="1"/>
    <xf numFmtId="0" fontId="3" fillId="0" borderId="0" xfId="0" applyFont="1" applyFill="1"/>
    <xf numFmtId="43" fontId="3" fillId="0" borderId="0" xfId="1" applyFont="1" applyFill="1" applyBorder="1"/>
    <xf numFmtId="0" fontId="3" fillId="0" borderId="0" xfId="0" applyFont="1"/>
    <xf numFmtId="43" fontId="3" fillId="0" borderId="0" xfId="1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0" xfId="0" applyFont="1"/>
    <xf numFmtId="10" fontId="3" fillId="0" borderId="0" xfId="1" applyNumberFormat="1" applyFont="1" applyFill="1" applyBorder="1"/>
    <xf numFmtId="0" fontId="4" fillId="0" borderId="1" xfId="0" applyFont="1" applyBorder="1" applyAlignment="1">
      <alignment horizontal="left" indent="2"/>
    </xf>
    <xf numFmtId="43" fontId="3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left" indent="5"/>
    </xf>
    <xf numFmtId="0" fontId="5" fillId="0" borderId="0" xfId="0" applyFont="1"/>
    <xf numFmtId="0" fontId="5" fillId="0" borderId="6" xfId="0" applyFont="1" applyBorder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/>
    <xf numFmtId="0" fontId="7" fillId="5" borderId="9" xfId="0" applyFont="1" applyFill="1" applyBorder="1" applyAlignment="1">
      <alignment horizontal="center"/>
    </xf>
    <xf numFmtId="0" fontId="8" fillId="5" borderId="9" xfId="0" applyFont="1" applyFill="1" applyBorder="1"/>
    <xf numFmtId="164" fontId="5" fillId="0" borderId="1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2" borderId="12" xfId="0" applyFont="1" applyFill="1" applyBorder="1"/>
    <xf numFmtId="0" fontId="0" fillId="0" borderId="0" xfId="0" applyAlignment="1">
      <alignment vertic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9" fillId="8" borderId="9" xfId="0" applyFont="1" applyFill="1" applyBorder="1"/>
    <xf numFmtId="0" fontId="11" fillId="0" borderId="1" xfId="0" applyFont="1" applyBorder="1"/>
    <xf numFmtId="43" fontId="3" fillId="0" borderId="1" xfId="1" applyFont="1" applyBorder="1"/>
    <xf numFmtId="0" fontId="3" fillId="0" borderId="1" xfId="0" applyFont="1" applyBorder="1" applyAlignment="1">
      <alignment horizontal="left" indent="3"/>
    </xf>
    <xf numFmtId="0" fontId="3" fillId="0" borderId="9" xfId="0" applyFont="1" applyBorder="1"/>
    <xf numFmtId="0" fontId="0" fillId="0" borderId="0" xfId="0" applyBorder="1"/>
    <xf numFmtId="43" fontId="3" fillId="0" borderId="2" xfId="1" applyFont="1" applyBorder="1"/>
    <xf numFmtId="43" fontId="3" fillId="0" borderId="0" xfId="1" applyFont="1" applyBorder="1"/>
    <xf numFmtId="43" fontId="3" fillId="0" borderId="2" xfId="1" applyFont="1" applyFill="1" applyBorder="1"/>
    <xf numFmtId="0" fontId="4" fillId="0" borderId="0" xfId="0" applyFont="1"/>
    <xf numFmtId="43" fontId="4" fillId="0" borderId="0" xfId="1" applyFont="1" applyBorder="1"/>
    <xf numFmtId="43" fontId="4" fillId="0" borderId="2" xfId="1" applyFont="1" applyBorder="1"/>
    <xf numFmtId="1" fontId="4" fillId="0" borderId="0" xfId="1" applyNumberFormat="1" applyFont="1" applyFill="1" applyAlignment="1">
      <alignment horizontal="center"/>
    </xf>
    <xf numFmtId="1" fontId="4" fillId="0" borderId="0" xfId="1" applyNumberFormat="1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7" borderId="12" xfId="0" applyFont="1" applyFill="1" applyBorder="1"/>
    <xf numFmtId="164" fontId="4" fillId="9" borderId="4" xfId="0" applyNumberFormat="1" applyFont="1" applyFill="1" applyBorder="1" applyAlignment="1">
      <alignment horizontal="center" vertical="center"/>
    </xf>
    <xf numFmtId="164" fontId="4" fillId="9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4" fillId="11" borderId="1" xfId="1" applyFont="1" applyFill="1" applyBorder="1"/>
    <xf numFmtId="43" fontId="3" fillId="11" borderId="1" xfId="1" applyFont="1" applyFill="1" applyBorder="1" applyAlignment="1">
      <alignment horizontal="left" indent="3"/>
    </xf>
    <xf numFmtId="43" fontId="3" fillId="11" borderId="1" xfId="1" applyFont="1" applyFill="1" applyBorder="1" applyAlignment="1">
      <alignment horizontal="center"/>
    </xf>
    <xf numFmtId="43" fontId="3" fillId="11" borderId="1" xfId="1" applyFont="1" applyFill="1" applyBorder="1"/>
    <xf numFmtId="164" fontId="5" fillId="11" borderId="10" xfId="0" applyNumberFormat="1" applyFont="1" applyFill="1" applyBorder="1"/>
    <xf numFmtId="164" fontId="5" fillId="11" borderId="1" xfId="0" applyNumberFormat="1" applyFont="1" applyFill="1" applyBorder="1"/>
    <xf numFmtId="164" fontId="5" fillId="11" borderId="11" xfId="0" applyNumberFormat="1" applyFont="1" applyFill="1" applyBorder="1"/>
    <xf numFmtId="164" fontId="4" fillId="4" borderId="7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3" fontId="4" fillId="12" borderId="1" xfId="0" applyNumberFormat="1" applyFont="1" applyFill="1" applyBorder="1"/>
    <xf numFmtId="43" fontId="3" fillId="10" borderId="1" xfId="1" applyFont="1" applyFill="1" applyBorder="1"/>
    <xf numFmtId="43" fontId="3" fillId="10" borderId="1" xfId="1" applyFont="1" applyFill="1" applyBorder="1" applyAlignment="1">
      <alignment horizontal="center"/>
    </xf>
    <xf numFmtId="164" fontId="5" fillId="12" borderId="1" xfId="0" applyNumberFormat="1" applyFont="1" applyFill="1" applyBorder="1"/>
    <xf numFmtId="164" fontId="5" fillId="10" borderId="1" xfId="0" applyNumberFormat="1" applyFont="1" applyFill="1" applyBorder="1"/>
    <xf numFmtId="0" fontId="7" fillId="6" borderId="3" xfId="0" applyFont="1" applyFill="1" applyBorder="1" applyAlignment="1">
      <alignment horizontal="center"/>
    </xf>
    <xf numFmtId="164" fontId="7" fillId="6" borderId="7" xfId="0" applyNumberFormat="1" applyFont="1" applyFill="1" applyBorder="1" applyAlignment="1">
      <alignment horizontal="center"/>
    </xf>
    <xf numFmtId="43" fontId="5" fillId="12" borderId="1" xfId="0" applyNumberFormat="1" applyFont="1" applyFill="1" applyBorder="1"/>
    <xf numFmtId="43" fontId="5" fillId="10" borderId="1" xfId="0" applyNumberFormat="1" applyFont="1" applyFill="1" applyBorder="1"/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43" fontId="4" fillId="12" borderId="1" xfId="1" applyFont="1" applyFill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3" fillId="0" borderId="0" xfId="1" applyFont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13" borderId="1" xfId="0" applyFont="1" applyFill="1" applyBorder="1"/>
    <xf numFmtId="0" fontId="4" fillId="13" borderId="1" xfId="0" applyFont="1" applyFill="1" applyBorder="1" applyAlignment="1">
      <alignment horizontal="left"/>
    </xf>
    <xf numFmtId="1" fontId="4" fillId="1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3" fillId="0" borderId="0" xfId="1" applyFont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1" xfId="1" applyFont="1" applyFill="1" applyBorder="1" applyAlignment="1">
      <alignment horizontal="center" vertical="center"/>
    </xf>
    <xf numFmtId="43" fontId="3" fillId="12" borderId="1" xfId="0" applyNumberFormat="1" applyFont="1" applyFill="1" applyBorder="1"/>
    <xf numFmtId="0" fontId="4" fillId="6" borderId="1" xfId="0" applyFont="1" applyFill="1" applyBorder="1" applyAlignment="1">
      <alignment horizontal="left"/>
    </xf>
    <xf numFmtId="43" fontId="3" fillId="6" borderId="1" xfId="1" applyFont="1" applyFill="1" applyBorder="1"/>
    <xf numFmtId="0" fontId="5" fillId="0" borderId="0" xfId="0" applyFont="1" applyAlignment="1">
      <alignment horizontal="center"/>
    </xf>
    <xf numFmtId="43" fontId="3" fillId="0" borderId="0" xfId="1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3" fontId="4" fillId="14" borderId="1" xfId="0" applyNumberFormat="1" applyFont="1" applyFill="1" applyBorder="1"/>
    <xf numFmtId="43" fontId="4" fillId="8" borderId="1" xfId="1" applyFont="1" applyFill="1" applyBorder="1"/>
    <xf numFmtId="43" fontId="4" fillId="15" borderId="1" xfId="1" applyFont="1" applyFill="1" applyBorder="1"/>
    <xf numFmtId="43" fontId="4" fillId="15" borderId="1" xfId="1" applyFont="1" applyFill="1" applyBorder="1" applyAlignment="1">
      <alignment horizontal="left"/>
    </xf>
    <xf numFmtId="43" fontId="4" fillId="16" borderId="1" xfId="1" applyFont="1" applyFill="1" applyBorder="1"/>
    <xf numFmtId="43" fontId="4" fillId="16" borderId="1" xfId="1" applyFont="1" applyFill="1" applyBorder="1" applyAlignment="1">
      <alignment horizontal="left"/>
    </xf>
    <xf numFmtId="43" fontId="4" fillId="16" borderId="1" xfId="1" applyFont="1" applyFill="1" applyBorder="1" applyAlignment="1">
      <alignment horizontal="center"/>
    </xf>
    <xf numFmtId="43" fontId="4" fillId="8" borderId="1" xfId="1" applyFont="1" applyFill="1" applyBorder="1" applyAlignment="1">
      <alignment horizontal="left"/>
    </xf>
    <xf numFmtId="43" fontId="3" fillId="15" borderId="1" xfId="1" applyFont="1" applyFill="1" applyBorder="1" applyAlignment="1">
      <alignment horizontal="center"/>
    </xf>
    <xf numFmtId="43" fontId="4" fillId="8" borderId="1" xfId="1" applyFont="1" applyFill="1" applyBorder="1" applyAlignment="1">
      <alignment horizontal="center"/>
    </xf>
    <xf numFmtId="43" fontId="4" fillId="17" borderId="1" xfId="0" applyNumberFormat="1" applyFont="1" applyFill="1" applyBorder="1"/>
    <xf numFmtId="43" fontId="4" fillId="17" borderId="1" xfId="1" applyFont="1" applyFill="1" applyBorder="1" applyAlignment="1">
      <alignment horizontal="center"/>
    </xf>
    <xf numFmtId="43" fontId="4" fillId="17" borderId="1" xfId="1" applyFont="1" applyFill="1" applyBorder="1"/>
    <xf numFmtId="43" fontId="4" fillId="0" borderId="8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4" fillId="15" borderId="1" xfId="1" applyFont="1" applyFill="1" applyBorder="1" applyAlignment="1">
      <alignment horizontal="center"/>
    </xf>
    <xf numFmtId="43" fontId="4" fillId="5" borderId="1" xfId="1" applyFont="1" applyFill="1" applyBorder="1" applyAlignment="1">
      <alignment horizontal="center"/>
    </xf>
    <xf numFmtId="43" fontId="4" fillId="5" borderId="1" xfId="1" applyFont="1" applyFill="1" applyBorder="1"/>
    <xf numFmtId="43" fontId="4" fillId="5" borderId="1" xfId="1" applyFont="1" applyFill="1" applyBorder="1" applyAlignment="1">
      <alignment horizontal="left"/>
    </xf>
    <xf numFmtId="43" fontId="4" fillId="18" borderId="1" xfId="1" applyFont="1" applyFill="1" applyBorder="1" applyAlignment="1">
      <alignment horizontal="center"/>
    </xf>
    <xf numFmtId="43" fontId="4" fillId="19" borderId="1" xfId="1" applyFont="1" applyFill="1" applyBorder="1" applyAlignment="1">
      <alignment horizontal="left"/>
    </xf>
    <xf numFmtId="43" fontId="4" fillId="19" borderId="1" xfId="1" applyFont="1" applyFill="1" applyBorder="1"/>
    <xf numFmtId="43" fontId="4" fillId="19" borderId="1" xfId="1" applyFont="1" applyFill="1" applyBorder="1" applyAlignment="1">
      <alignment horizontal="center"/>
    </xf>
    <xf numFmtId="43" fontId="4" fillId="18" borderId="1" xfId="1" applyFont="1" applyFill="1" applyBorder="1"/>
    <xf numFmtId="43" fontId="3" fillId="14" borderId="1" xfId="1" applyFont="1" applyFill="1" applyBorder="1" applyAlignment="1">
      <alignment horizontal="center"/>
    </xf>
    <xf numFmtId="43" fontId="3" fillId="16" borderId="1" xfId="1" applyFont="1" applyFill="1" applyBorder="1" applyAlignment="1">
      <alignment horizontal="center"/>
    </xf>
    <xf numFmtId="43" fontId="4" fillId="20" borderId="1" xfId="1" applyFont="1" applyFill="1" applyBorder="1"/>
    <xf numFmtId="164" fontId="7" fillId="18" borderId="1" xfId="0" applyNumberFormat="1" applyFont="1" applyFill="1" applyBorder="1"/>
    <xf numFmtId="164" fontId="7" fillId="5" borderId="1" xfId="0" applyNumberFormat="1" applyFont="1" applyFill="1" applyBorder="1"/>
    <xf numFmtId="164" fontId="7" fillId="8" borderId="1" xfId="0" applyNumberFormat="1" applyFont="1" applyFill="1" applyBorder="1"/>
    <xf numFmtId="164" fontId="7" fillId="17" borderId="1" xfId="0" applyNumberFormat="1" applyFont="1" applyFill="1" applyBorder="1"/>
    <xf numFmtId="164" fontId="7" fillId="20" borderId="1" xfId="0" applyNumberFormat="1" applyFont="1" applyFill="1" applyBorder="1"/>
    <xf numFmtId="43" fontId="4" fillId="0" borderId="13" xfId="1" applyFont="1" applyBorder="1"/>
    <xf numFmtId="43" fontId="4" fillId="0" borderId="1" xfId="1" applyFont="1" applyBorder="1"/>
    <xf numFmtId="43" fontId="3" fillId="5" borderId="1" xfId="1" applyFont="1" applyFill="1" applyBorder="1" applyAlignment="1">
      <alignment horizontal="center"/>
    </xf>
    <xf numFmtId="43" fontId="4" fillId="14" borderId="1" xfId="1" applyFont="1" applyFill="1" applyBorder="1"/>
    <xf numFmtId="43" fontId="4" fillId="21" borderId="1" xfId="1" applyFont="1" applyFill="1" applyBorder="1"/>
    <xf numFmtId="43" fontId="4" fillId="21" borderId="1" xfId="1" applyFont="1" applyFill="1" applyBorder="1" applyAlignment="1">
      <alignment horizontal="left"/>
    </xf>
    <xf numFmtId="43" fontId="4" fillId="22" borderId="1" xfId="1" applyFont="1" applyFill="1" applyBorder="1" applyAlignment="1">
      <alignment horizontal="center"/>
    </xf>
    <xf numFmtId="43" fontId="4" fillId="22" borderId="1" xfId="1" applyFont="1" applyFill="1" applyBorder="1"/>
    <xf numFmtId="0" fontId="4" fillId="0" borderId="1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1" applyFont="1" applyAlignment="1">
      <alignment horizontal="left" wrapText="1"/>
    </xf>
    <xf numFmtId="0" fontId="4" fillId="3" borderId="4" xfId="0" applyFont="1" applyFill="1" applyBorder="1" applyAlignment="1">
      <alignment horizontal="center" vertical="center"/>
    </xf>
    <xf numFmtId="1" fontId="3" fillId="11" borderId="1" xfId="1" applyNumberFormat="1" applyFont="1" applyFill="1" applyBorder="1" applyAlignment="1">
      <alignment horizontal="center"/>
    </xf>
    <xf numFmtId="1" fontId="3" fillId="14" borderId="1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165" fontId="4" fillId="17" borderId="1" xfId="1" applyNumberFormat="1" applyFont="1" applyFill="1" applyBorder="1" applyAlignment="1"/>
    <xf numFmtId="49" fontId="3" fillId="11" borderId="1" xfId="1" applyNumberFormat="1" applyFont="1" applyFill="1" applyBorder="1" applyAlignment="1">
      <alignment horizontal="center"/>
    </xf>
    <xf numFmtId="49" fontId="3" fillId="16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43" fontId="3" fillId="0" borderId="0" xfId="1" applyFont="1" applyAlignment="1">
      <alignment horizontal="left" wrapText="1"/>
    </xf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colors>
    <mruColors>
      <color rgb="FFFF99CC"/>
      <color rgb="FFFFFFCC"/>
      <color rgb="FFFFCC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88900</xdr:rowOff>
    </xdr:from>
    <xdr:to>
      <xdr:col>1</xdr:col>
      <xdr:colOff>932328</xdr:colOff>
      <xdr:row>2</xdr:row>
      <xdr:rowOff>14381</xdr:rowOff>
    </xdr:to>
    <xdr:pic>
      <xdr:nvPicPr>
        <xdr:cNvPr id="2" name="Picture 5" descr="LogoPrP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88900"/>
          <a:ext cx="903754" cy="306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21</xdr:row>
      <xdr:rowOff>78317</xdr:rowOff>
    </xdr:from>
    <xdr:to>
      <xdr:col>1</xdr:col>
      <xdr:colOff>932329</xdr:colOff>
      <xdr:row>23</xdr:row>
      <xdr:rowOff>3798</xdr:rowOff>
    </xdr:to>
    <xdr:pic>
      <xdr:nvPicPr>
        <xdr:cNvPr id="3" name="Picture 5" descr="LogoPrP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126317"/>
          <a:ext cx="903754" cy="306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127001</xdr:colOff>
      <xdr:row>0</xdr:row>
      <xdr:rowOff>74083</xdr:rowOff>
    </xdr:from>
    <xdr:to>
      <xdr:col>1</xdr:col>
      <xdr:colOff>723838</xdr:colOff>
      <xdr:row>1</xdr:row>
      <xdr:rowOff>190064</xdr:rowOff>
    </xdr:to>
    <xdr:pic>
      <xdr:nvPicPr>
        <xdr:cNvPr id="2" name="Picture 5" descr="LogoPrP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4" y="74083"/>
          <a:ext cx="596837" cy="306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52918</xdr:colOff>
      <xdr:row>15</xdr:row>
      <xdr:rowOff>179916</xdr:rowOff>
    </xdr:from>
    <xdr:to>
      <xdr:col>1</xdr:col>
      <xdr:colOff>649755</xdr:colOff>
      <xdr:row>17</xdr:row>
      <xdr:rowOff>105397</xdr:rowOff>
    </xdr:to>
    <xdr:pic>
      <xdr:nvPicPr>
        <xdr:cNvPr id="3" name="Picture 5" descr="LogoPrP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1" y="2899833"/>
          <a:ext cx="596837" cy="317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0</xdr:row>
      <xdr:rowOff>38099</xdr:rowOff>
    </xdr:from>
    <xdr:to>
      <xdr:col>0</xdr:col>
      <xdr:colOff>1082415</xdr:colOff>
      <xdr:row>2</xdr:row>
      <xdr:rowOff>161099</xdr:rowOff>
    </xdr:to>
    <xdr:pic>
      <xdr:nvPicPr>
        <xdr:cNvPr id="2" name="Picture 4" descr="Figura em Logo Word.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6" y="38099"/>
          <a:ext cx="965999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15874</xdr:rowOff>
    </xdr:from>
    <xdr:to>
      <xdr:col>0</xdr:col>
      <xdr:colOff>965999</xdr:colOff>
      <xdr:row>2</xdr:row>
      <xdr:rowOff>138874</xdr:rowOff>
    </xdr:to>
    <xdr:pic>
      <xdr:nvPicPr>
        <xdr:cNvPr id="2" name="Picture 4" descr="Figura em Logo Word.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74"/>
          <a:ext cx="965999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35983</xdr:rowOff>
    </xdr:from>
    <xdr:to>
      <xdr:col>0</xdr:col>
      <xdr:colOff>965999</xdr:colOff>
      <xdr:row>2</xdr:row>
      <xdr:rowOff>158983</xdr:rowOff>
    </xdr:to>
    <xdr:pic>
      <xdr:nvPicPr>
        <xdr:cNvPr id="2" name="Picture 4" descr="Figura em Logo Word.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993" y="35983"/>
          <a:ext cx="965999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d/ASSOLD/RELATN/REL-DEB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ORI"/>
      <sheetName val="Plan1"/>
    </sheetNames>
    <sheetDataSet>
      <sheetData sheetId="0">
        <row r="65">
          <cell r="A65" t="str">
            <v>{FileSave}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3"/>
  <sheetViews>
    <sheetView topLeftCell="A16" zoomScale="90" zoomScaleNormal="90" workbookViewId="0">
      <selection activeCell="G32" sqref="G32"/>
    </sheetView>
  </sheetViews>
  <sheetFormatPr defaultRowHeight="15" x14ac:dyDescent="0.25"/>
  <cols>
    <col min="2" max="2" width="48.140625" style="6" bestFit="1" customWidth="1"/>
    <col min="3" max="3" width="13.5703125" style="6" customWidth="1"/>
    <col min="4" max="4" width="13.42578125" style="6" customWidth="1"/>
    <col min="5" max="5" width="13.5703125" style="6" customWidth="1"/>
    <col min="6" max="6" width="16.5703125" style="6" customWidth="1"/>
    <col min="7" max="7" width="13.7109375" style="6" customWidth="1"/>
    <col min="8" max="8" width="13.5703125" style="6" customWidth="1"/>
    <col min="9" max="10" width="12.85546875" style="6" customWidth="1"/>
    <col min="11" max="11" width="12.7109375" style="6" customWidth="1"/>
    <col min="12" max="12" width="13.28515625" style="6" customWidth="1"/>
    <col min="13" max="13" width="12" style="6" customWidth="1"/>
    <col min="14" max="14" width="11.7109375" style="6" bestFit="1" customWidth="1"/>
    <col min="15" max="15" width="13.28515625" style="37" customWidth="1"/>
    <col min="16" max="16" width="9.140625" style="6"/>
  </cols>
  <sheetData>
    <row r="2" spans="2:16" x14ac:dyDescent="0.25">
      <c r="B2" s="8" t="s">
        <v>43</v>
      </c>
      <c r="C2" s="8">
        <v>2020</v>
      </c>
      <c r="D2" s="91"/>
      <c r="E2" s="8"/>
    </row>
    <row r="4" spans="2:16" s="24" customFormat="1" x14ac:dyDescent="0.25">
      <c r="B4" s="160" t="s">
        <v>1</v>
      </c>
      <c r="C4" s="161" t="s">
        <v>10</v>
      </c>
      <c r="D4" s="89" t="s">
        <v>73</v>
      </c>
      <c r="E4" s="161" t="s">
        <v>125</v>
      </c>
      <c r="F4" s="99" t="s">
        <v>51</v>
      </c>
      <c r="G4" s="162" t="s">
        <v>126</v>
      </c>
      <c r="H4" s="159" t="s">
        <v>9</v>
      </c>
      <c r="I4" s="71"/>
    </row>
    <row r="5" spans="2:16" s="24" customFormat="1" x14ac:dyDescent="0.25">
      <c r="B5" s="160"/>
      <c r="C5" s="161"/>
      <c r="D5" s="89" t="s">
        <v>116</v>
      </c>
      <c r="E5" s="161"/>
      <c r="F5" s="99" t="s">
        <v>117</v>
      </c>
      <c r="G5" s="162"/>
      <c r="H5" s="159"/>
      <c r="I5" s="71"/>
    </row>
    <row r="6" spans="2:16" x14ac:dyDescent="0.25">
      <c r="B6" s="29" t="s">
        <v>33</v>
      </c>
      <c r="C6" s="35"/>
      <c r="D6" s="35"/>
      <c r="E6" s="35"/>
      <c r="F6" s="35"/>
      <c r="G6" s="5"/>
      <c r="H6" s="133"/>
      <c r="J6"/>
      <c r="K6"/>
      <c r="L6"/>
      <c r="M6"/>
      <c r="N6"/>
      <c r="O6"/>
      <c r="P6"/>
    </row>
    <row r="7" spans="2:16" x14ac:dyDescent="0.25">
      <c r="B7" s="31" t="s">
        <v>34</v>
      </c>
      <c r="C7" s="53">
        <v>4010000</v>
      </c>
      <c r="D7" s="53"/>
      <c r="E7" s="53">
        <v>668333.34</v>
      </c>
      <c r="F7" s="30">
        <v>183644.31</v>
      </c>
      <c r="G7" s="30">
        <v>428368.53</v>
      </c>
      <c r="H7" s="70">
        <f>C7-G7</f>
        <v>3581631.4699999997</v>
      </c>
      <c r="J7"/>
      <c r="K7"/>
      <c r="L7"/>
      <c r="M7"/>
      <c r="N7"/>
      <c r="O7"/>
      <c r="P7"/>
    </row>
    <row r="8" spans="2:16" x14ac:dyDescent="0.25">
      <c r="B8" s="31" t="s">
        <v>35</v>
      </c>
      <c r="C8" s="53">
        <v>1245000</v>
      </c>
      <c r="D8" s="53"/>
      <c r="E8" s="53">
        <v>207500</v>
      </c>
      <c r="F8" s="30">
        <v>129898.11</v>
      </c>
      <c r="G8" s="30">
        <v>310421.46000000002</v>
      </c>
      <c r="H8" s="70">
        <f>C8-G8</f>
        <v>934578.54</v>
      </c>
      <c r="J8"/>
      <c r="K8"/>
      <c r="L8"/>
      <c r="M8"/>
      <c r="N8"/>
      <c r="O8"/>
      <c r="P8"/>
    </row>
    <row r="9" spans="2:16" x14ac:dyDescent="0.25">
      <c r="B9" s="31" t="s">
        <v>70</v>
      </c>
      <c r="C9" s="53">
        <v>2600000</v>
      </c>
      <c r="D9" s="53"/>
      <c r="E9" s="53">
        <v>433333.34</v>
      </c>
      <c r="F9" s="30">
        <v>958.67</v>
      </c>
      <c r="G9" s="30">
        <v>9554.25</v>
      </c>
      <c r="H9" s="70">
        <f t="shared" ref="H9" si="0">C9-G9</f>
        <v>2590445.75</v>
      </c>
      <c r="J9"/>
      <c r="K9"/>
      <c r="L9"/>
      <c r="M9"/>
      <c r="N9"/>
      <c r="O9"/>
      <c r="P9"/>
    </row>
    <row r="10" spans="2:16" x14ac:dyDescent="0.25">
      <c r="B10" s="9" t="s">
        <v>36</v>
      </c>
      <c r="C10" s="105">
        <f>SUM(C7:C9)</f>
        <v>7855000</v>
      </c>
      <c r="D10" s="50"/>
      <c r="E10" s="105">
        <f>SUM(E7:E9)</f>
        <v>1309166.68</v>
      </c>
      <c r="F10" s="118">
        <f>SUM(F7:F9)</f>
        <v>314501.08999999997</v>
      </c>
      <c r="G10" s="102">
        <f>SUM(G7:G9)</f>
        <v>748344.24</v>
      </c>
      <c r="H10" s="113">
        <f>SUM(H7:H9)</f>
        <v>7106655.7599999998</v>
      </c>
      <c r="J10"/>
      <c r="K10"/>
      <c r="L10"/>
      <c r="M10"/>
      <c r="N10"/>
      <c r="O10"/>
      <c r="P10"/>
    </row>
    <row r="11" spans="2:16" x14ac:dyDescent="0.25">
      <c r="B11" s="32"/>
      <c r="C11" s="34"/>
      <c r="D11" s="34"/>
      <c r="E11" s="34"/>
      <c r="F11" s="34"/>
      <c r="G11" s="36"/>
      <c r="H11" s="39"/>
      <c r="J11"/>
      <c r="K11"/>
      <c r="L11"/>
      <c r="M11"/>
      <c r="N11"/>
      <c r="O11"/>
      <c r="P11"/>
    </row>
    <row r="12" spans="2:16" x14ac:dyDescent="0.25">
      <c r="B12" s="29" t="s">
        <v>37</v>
      </c>
      <c r="C12" s="35"/>
      <c r="D12" s="35"/>
      <c r="E12" s="35"/>
      <c r="F12" s="35"/>
      <c r="G12" s="5"/>
      <c r="H12" s="38"/>
      <c r="J12"/>
      <c r="K12"/>
      <c r="L12"/>
      <c r="M12"/>
      <c r="N12"/>
      <c r="O12"/>
      <c r="P12"/>
    </row>
    <row r="13" spans="2:16" x14ac:dyDescent="0.25">
      <c r="B13" s="31" t="s">
        <v>38</v>
      </c>
      <c r="C13" s="53">
        <v>34320000</v>
      </c>
      <c r="D13" s="53"/>
      <c r="E13" s="53">
        <v>5720000</v>
      </c>
      <c r="F13" s="30">
        <v>2565085.0099999998</v>
      </c>
      <c r="G13" s="60">
        <v>5133865.37</v>
      </c>
      <c r="H13" s="70">
        <f>C13-G13</f>
        <v>29186134.629999999</v>
      </c>
      <c r="J13" s="33"/>
      <c r="K13"/>
      <c r="L13"/>
      <c r="M13"/>
      <c r="N13"/>
      <c r="O13"/>
      <c r="P13"/>
    </row>
    <row r="14" spans="2:16" x14ac:dyDescent="0.25">
      <c r="B14" s="31" t="s">
        <v>39</v>
      </c>
      <c r="C14" s="53">
        <v>17200000</v>
      </c>
      <c r="D14" s="53"/>
      <c r="E14" s="53">
        <v>2866666.67</v>
      </c>
      <c r="F14" s="30">
        <v>1339746.1499999999</v>
      </c>
      <c r="G14" s="60">
        <v>2641893.48</v>
      </c>
      <c r="H14" s="70">
        <f t="shared" ref="H14:H18" si="1">C14-G14</f>
        <v>14558106.52</v>
      </c>
      <c r="J14"/>
      <c r="K14"/>
      <c r="L14"/>
      <c r="M14"/>
      <c r="N14"/>
      <c r="O14"/>
      <c r="P14"/>
    </row>
    <row r="15" spans="2:16" x14ac:dyDescent="0.25">
      <c r="B15" s="31" t="s">
        <v>55</v>
      </c>
      <c r="C15" s="53">
        <v>115000</v>
      </c>
      <c r="D15" s="53"/>
      <c r="E15" s="53">
        <v>19166.669999999998</v>
      </c>
      <c r="F15" s="30">
        <v>0</v>
      </c>
      <c r="G15" s="60">
        <f t="shared" ref="G14:G18" si="2">F15</f>
        <v>0</v>
      </c>
      <c r="H15" s="70">
        <f t="shared" si="1"/>
        <v>115000</v>
      </c>
      <c r="J15"/>
      <c r="K15"/>
      <c r="L15"/>
      <c r="M15"/>
      <c r="N15"/>
      <c r="O15"/>
      <c r="P15"/>
    </row>
    <row r="16" spans="2:16" x14ac:dyDescent="0.25">
      <c r="B16" s="31" t="s">
        <v>58</v>
      </c>
      <c r="C16" s="53">
        <v>1000</v>
      </c>
      <c r="D16" s="53"/>
      <c r="E16" s="53">
        <v>166.67</v>
      </c>
      <c r="F16" s="30">
        <v>0</v>
      </c>
      <c r="G16" s="60">
        <f t="shared" si="2"/>
        <v>0</v>
      </c>
      <c r="H16" s="70">
        <f t="shared" si="1"/>
        <v>1000</v>
      </c>
      <c r="J16"/>
      <c r="K16"/>
      <c r="L16"/>
      <c r="M16"/>
      <c r="N16"/>
      <c r="O16"/>
      <c r="P16"/>
    </row>
    <row r="17" spans="2:16" x14ac:dyDescent="0.25">
      <c r="B17" s="31" t="s">
        <v>72</v>
      </c>
      <c r="C17" s="53">
        <v>115000</v>
      </c>
      <c r="D17" s="53"/>
      <c r="E17" s="53">
        <v>19166.669999999998</v>
      </c>
      <c r="F17" s="30">
        <v>0</v>
      </c>
      <c r="G17" s="60">
        <f t="shared" si="2"/>
        <v>0</v>
      </c>
      <c r="H17" s="70">
        <f t="shared" si="1"/>
        <v>115000</v>
      </c>
      <c r="J17"/>
      <c r="K17"/>
      <c r="L17"/>
      <c r="M17"/>
      <c r="N17"/>
      <c r="O17"/>
      <c r="P17"/>
    </row>
    <row r="18" spans="2:16" x14ac:dyDescent="0.25">
      <c r="B18" s="31" t="s">
        <v>17</v>
      </c>
      <c r="C18" s="53">
        <v>650000</v>
      </c>
      <c r="D18" s="53"/>
      <c r="E18" s="53">
        <v>108333.34</v>
      </c>
      <c r="F18" s="30">
        <v>10000</v>
      </c>
      <c r="G18" s="60">
        <v>15063.21</v>
      </c>
      <c r="H18" s="70">
        <f t="shared" si="1"/>
        <v>634936.79</v>
      </c>
      <c r="J18"/>
      <c r="K18"/>
      <c r="L18"/>
      <c r="M18"/>
      <c r="N18"/>
      <c r="O18"/>
      <c r="P18"/>
    </row>
    <row r="19" spans="2:16" x14ac:dyDescent="0.25">
      <c r="B19" s="9" t="s">
        <v>40</v>
      </c>
      <c r="C19" s="105">
        <f>SUM(C13:C18)</f>
        <v>52401000</v>
      </c>
      <c r="D19" s="105">
        <f>SUM(D13:D18)</f>
        <v>0</v>
      </c>
      <c r="E19" s="105">
        <f t="shared" ref="E19:H19" si="3">SUM(E13:E18)</f>
        <v>8733500.0199999996</v>
      </c>
      <c r="F19" s="118">
        <f t="shared" si="3"/>
        <v>3914831.1599999997</v>
      </c>
      <c r="G19" s="102">
        <f t="shared" si="3"/>
        <v>7790822.0599999996</v>
      </c>
      <c r="H19" s="113">
        <f t="shared" si="3"/>
        <v>44610177.939999998</v>
      </c>
      <c r="J19"/>
      <c r="K19"/>
      <c r="L19"/>
      <c r="M19"/>
      <c r="N19"/>
      <c r="O19"/>
      <c r="P19"/>
    </row>
    <row r="20" spans="2:16" x14ac:dyDescent="0.25">
      <c r="G20" s="4"/>
      <c r="H20" s="37"/>
      <c r="J20"/>
      <c r="K20"/>
      <c r="L20"/>
      <c r="M20"/>
      <c r="N20"/>
      <c r="O20"/>
      <c r="P20"/>
    </row>
    <row r="21" spans="2:16" x14ac:dyDescent="0.25">
      <c r="H21" s="37"/>
      <c r="J21"/>
      <c r="K21"/>
      <c r="L21"/>
      <c r="M21"/>
      <c r="N21"/>
      <c r="O21"/>
      <c r="P21"/>
    </row>
    <row r="22" spans="2:16" x14ac:dyDescent="0.25">
      <c r="H22" s="37"/>
      <c r="J22"/>
      <c r="K22"/>
      <c r="L22"/>
      <c r="M22"/>
      <c r="N22"/>
      <c r="O22"/>
      <c r="P22"/>
    </row>
    <row r="23" spans="2:16" x14ac:dyDescent="0.25">
      <c r="B23" s="8" t="s">
        <v>41</v>
      </c>
      <c r="C23" s="8">
        <v>2020</v>
      </c>
      <c r="D23" s="91"/>
      <c r="E23" s="8"/>
      <c r="H23" s="37"/>
      <c r="J23"/>
      <c r="K23"/>
      <c r="L23"/>
      <c r="M23"/>
      <c r="N23"/>
      <c r="O23"/>
      <c r="P23"/>
    </row>
    <row r="24" spans="2:16" x14ac:dyDescent="0.25">
      <c r="H24" s="37"/>
      <c r="J24"/>
      <c r="K24"/>
      <c r="L24"/>
      <c r="M24"/>
      <c r="N24"/>
      <c r="O24"/>
      <c r="P24"/>
    </row>
    <row r="25" spans="2:16" s="24" customFormat="1" ht="15" customHeight="1" x14ac:dyDescent="0.25">
      <c r="B25" s="160" t="s">
        <v>1</v>
      </c>
      <c r="C25" s="161" t="s">
        <v>10</v>
      </c>
      <c r="D25" s="89" t="s">
        <v>73</v>
      </c>
      <c r="E25" s="161" t="s">
        <v>127</v>
      </c>
      <c r="F25" s="99" t="s">
        <v>51</v>
      </c>
      <c r="G25" s="162" t="s">
        <v>126</v>
      </c>
      <c r="H25" s="159" t="s">
        <v>9</v>
      </c>
      <c r="I25" s="71"/>
    </row>
    <row r="26" spans="2:16" s="24" customFormat="1" x14ac:dyDescent="0.25">
      <c r="B26" s="160"/>
      <c r="C26" s="161"/>
      <c r="D26" s="89" t="s">
        <v>116</v>
      </c>
      <c r="E26" s="161"/>
      <c r="F26" s="99" t="s">
        <v>117</v>
      </c>
      <c r="G26" s="162"/>
      <c r="H26" s="159"/>
      <c r="I26" s="71"/>
    </row>
    <row r="27" spans="2:16" x14ac:dyDescent="0.25">
      <c r="B27" s="29" t="s">
        <v>33</v>
      </c>
      <c r="C27" s="35"/>
      <c r="D27" s="35"/>
      <c r="E27" s="35"/>
      <c r="F27" s="35"/>
      <c r="G27" s="3"/>
      <c r="H27" s="134"/>
      <c r="J27"/>
      <c r="K27"/>
      <c r="L27"/>
      <c r="M27"/>
      <c r="N27"/>
      <c r="O27"/>
      <c r="P27"/>
    </row>
    <row r="28" spans="2:16" x14ac:dyDescent="0.25">
      <c r="B28" s="31" t="s">
        <v>42</v>
      </c>
      <c r="C28" s="53">
        <v>5585000</v>
      </c>
      <c r="D28" s="53"/>
      <c r="E28" s="53">
        <v>930833.33</v>
      </c>
      <c r="F28" s="30">
        <v>228035.38</v>
      </c>
      <c r="G28" s="60">
        <v>636029.65</v>
      </c>
      <c r="H28" s="70">
        <f>C28-G28</f>
        <v>4948970.3499999996</v>
      </c>
      <c r="J28"/>
      <c r="K28"/>
      <c r="L28"/>
      <c r="M28"/>
      <c r="N28"/>
      <c r="O28"/>
      <c r="P28"/>
    </row>
    <row r="29" spans="2:16" x14ac:dyDescent="0.25">
      <c r="B29" s="31" t="s">
        <v>35</v>
      </c>
      <c r="C29" s="53">
        <v>4174000</v>
      </c>
      <c r="D29" s="53"/>
      <c r="E29" s="53">
        <v>695666.67</v>
      </c>
      <c r="F29" s="30">
        <v>309415.11</v>
      </c>
      <c r="G29" s="60">
        <v>641775.67000000004</v>
      </c>
      <c r="H29" s="70">
        <f>C29-G29</f>
        <v>3532224.33</v>
      </c>
      <c r="J29"/>
      <c r="K29"/>
      <c r="L29"/>
      <c r="M29"/>
      <c r="N29"/>
      <c r="O29"/>
      <c r="P29"/>
    </row>
    <row r="30" spans="2:16" x14ac:dyDescent="0.25">
      <c r="B30" s="31" t="s">
        <v>70</v>
      </c>
      <c r="C30" s="53">
        <v>24000</v>
      </c>
      <c r="D30" s="53"/>
      <c r="E30" s="53">
        <v>4000</v>
      </c>
      <c r="F30" s="30">
        <v>5491.2</v>
      </c>
      <c r="G30" s="60">
        <v>12171.89</v>
      </c>
      <c r="H30" s="70">
        <f>C30-G30</f>
        <v>11828.11</v>
      </c>
      <c r="J30"/>
      <c r="K30"/>
      <c r="L30"/>
      <c r="M30"/>
      <c r="N30"/>
      <c r="O30"/>
      <c r="P30"/>
    </row>
    <row r="31" spans="2:16" x14ac:dyDescent="0.25">
      <c r="B31" s="9" t="s">
        <v>36</v>
      </c>
      <c r="C31" s="124">
        <f>SUM(C28:C30)</f>
        <v>9783000</v>
      </c>
      <c r="D31" s="50"/>
      <c r="E31" s="124">
        <f>SUM(E28:E30)</f>
        <v>1630500</v>
      </c>
      <c r="F31" s="127">
        <f>SUM(F28:F30)</f>
        <v>542941.68999999994</v>
      </c>
      <c r="G31" s="102">
        <f t="shared" ref="G31" si="4">SUM(G28:G30)</f>
        <v>1289977.21</v>
      </c>
      <c r="H31" s="113">
        <f>C31-G31</f>
        <v>8493022.7899999991</v>
      </c>
      <c r="J31"/>
      <c r="K31"/>
      <c r="L31"/>
      <c r="M31"/>
      <c r="N31"/>
      <c r="O31"/>
      <c r="P31"/>
    </row>
    <row r="32" spans="2:16" x14ac:dyDescent="0.25">
      <c r="B32" s="32"/>
      <c r="C32" s="34"/>
      <c r="D32" s="34"/>
      <c r="E32" s="34"/>
      <c r="F32" s="34"/>
      <c r="G32" s="36"/>
      <c r="H32" s="39"/>
      <c r="J32"/>
      <c r="K32"/>
      <c r="L32"/>
      <c r="M32"/>
      <c r="N32"/>
      <c r="O32"/>
      <c r="P32"/>
    </row>
    <row r="33" spans="2:16" x14ac:dyDescent="0.25">
      <c r="B33" s="29" t="s">
        <v>37</v>
      </c>
      <c r="C33" s="35"/>
      <c r="D33" s="35"/>
      <c r="E33" s="35"/>
      <c r="F33" s="35"/>
      <c r="G33" s="5"/>
      <c r="H33" s="38"/>
      <c r="J33"/>
      <c r="K33"/>
      <c r="L33"/>
      <c r="M33"/>
      <c r="N33"/>
      <c r="O33"/>
      <c r="P33"/>
    </row>
    <row r="34" spans="2:16" x14ac:dyDescent="0.25">
      <c r="B34" s="31" t="s">
        <v>71</v>
      </c>
      <c r="C34" s="53">
        <v>4816000</v>
      </c>
      <c r="D34" s="53"/>
      <c r="E34" s="53">
        <v>802666.66</v>
      </c>
      <c r="F34" s="30">
        <v>0</v>
      </c>
      <c r="G34" s="60">
        <v>1000000</v>
      </c>
      <c r="H34" s="70">
        <f>C34-G34</f>
        <v>3816000</v>
      </c>
      <c r="J34" s="33"/>
      <c r="K34"/>
      <c r="L34"/>
      <c r="M34"/>
      <c r="N34"/>
      <c r="O34"/>
      <c r="P34"/>
    </row>
    <row r="35" spans="2:16" x14ac:dyDescent="0.25">
      <c r="B35" s="31" t="s">
        <v>18</v>
      </c>
      <c r="C35" s="53">
        <v>1000</v>
      </c>
      <c r="D35" s="53"/>
      <c r="E35" s="53">
        <v>166.67</v>
      </c>
      <c r="F35" s="30">
        <v>0</v>
      </c>
      <c r="G35" s="60">
        <f>SUM(F35:F35)</f>
        <v>0</v>
      </c>
      <c r="H35" s="70">
        <f>C35-G35</f>
        <v>1000</v>
      </c>
      <c r="J35"/>
      <c r="K35"/>
      <c r="L35"/>
      <c r="M35"/>
      <c r="N35"/>
      <c r="O35"/>
      <c r="P35"/>
    </row>
    <row r="36" spans="2:16" x14ac:dyDescent="0.25">
      <c r="B36" s="9" t="s">
        <v>40</v>
      </c>
      <c r="C36" s="124">
        <f t="shared" ref="C36:G36" si="5">SUM(C34:C35)</f>
        <v>4817000</v>
      </c>
      <c r="D36" s="50"/>
      <c r="E36" s="124">
        <f t="shared" si="5"/>
        <v>802833.33000000007</v>
      </c>
      <c r="F36" s="127">
        <f t="shared" si="5"/>
        <v>0</v>
      </c>
      <c r="G36" s="102">
        <f t="shared" si="5"/>
        <v>1000000</v>
      </c>
      <c r="H36" s="113">
        <f>C36-G36</f>
        <v>3817000</v>
      </c>
      <c r="J36"/>
      <c r="K36"/>
      <c r="L36"/>
      <c r="M36"/>
      <c r="N36"/>
      <c r="O36"/>
      <c r="P36"/>
    </row>
    <row r="38" spans="2:16" x14ac:dyDescent="0.25">
      <c r="B38" s="15" t="s">
        <v>124</v>
      </c>
    </row>
    <row r="39" spans="2:16" x14ac:dyDescent="0.25">
      <c r="G39" s="74"/>
      <c r="H39" s="74"/>
      <c r="M39" s="37"/>
      <c r="O39"/>
      <c r="P39"/>
    </row>
    <row r="40" spans="2:16" x14ac:dyDescent="0.25">
      <c r="B40" s="158" t="s">
        <v>48</v>
      </c>
      <c r="C40" s="158"/>
      <c r="D40" s="90"/>
      <c r="E40" s="74"/>
      <c r="F40" s="72"/>
      <c r="G40" s="74"/>
      <c r="L40" s="37"/>
      <c r="N40"/>
      <c r="O40"/>
      <c r="P40"/>
    </row>
    <row r="41" spans="2:16" x14ac:dyDescent="0.25">
      <c r="B41" s="158"/>
      <c r="C41" s="158"/>
      <c r="D41" s="90"/>
      <c r="E41" s="74"/>
      <c r="F41"/>
      <c r="G41" s="74"/>
      <c r="L41" s="37"/>
      <c r="N41"/>
      <c r="O41"/>
      <c r="P41"/>
    </row>
    <row r="42" spans="2:16" x14ac:dyDescent="0.25">
      <c r="B42" s="158" t="s">
        <v>49</v>
      </c>
      <c r="C42" s="158"/>
      <c r="D42" s="90"/>
      <c r="E42" s="74"/>
      <c r="F42"/>
      <c r="G42" s="74"/>
      <c r="L42" s="37"/>
      <c r="N42"/>
      <c r="O42"/>
      <c r="P42"/>
    </row>
    <row r="43" spans="2:16" x14ac:dyDescent="0.25">
      <c r="B43" s="158"/>
      <c r="C43" s="158"/>
      <c r="D43" s="90"/>
      <c r="E43" s="74"/>
      <c r="F43"/>
      <c r="N43" s="37"/>
      <c r="O43" s="6"/>
      <c r="P43"/>
    </row>
  </sheetData>
  <mergeCells count="13">
    <mergeCell ref="B40:C41"/>
    <mergeCell ref="B42:C42"/>
    <mergeCell ref="B43:C43"/>
    <mergeCell ref="H4:H5"/>
    <mergeCell ref="B4:B5"/>
    <mergeCell ref="C4:C5"/>
    <mergeCell ref="E4:E5"/>
    <mergeCell ref="G4:G5"/>
    <mergeCell ref="H25:H26"/>
    <mergeCell ref="B25:B26"/>
    <mergeCell ref="C25:C26"/>
    <mergeCell ref="E25:E26"/>
    <mergeCell ref="G25:G26"/>
  </mergeCells>
  <pageMargins left="0.25" right="0.25" top="0.75" bottom="0.75" header="0.3" footer="0.3"/>
  <pageSetup paperSize="9" scale="73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22" zoomScale="90" zoomScaleNormal="90" workbookViewId="0">
      <selection activeCell="G34" sqref="G34"/>
    </sheetView>
  </sheetViews>
  <sheetFormatPr defaultRowHeight="15" x14ac:dyDescent="0.25"/>
  <cols>
    <col min="2" max="2" width="41.28515625" bestFit="1" customWidth="1"/>
    <col min="3" max="3" width="17.42578125" bestFit="1" customWidth="1"/>
    <col min="4" max="5" width="17.42578125" customWidth="1"/>
    <col min="6" max="6" width="18.85546875" bestFit="1" customWidth="1"/>
    <col min="7" max="7" width="16.28515625" customWidth="1"/>
    <col min="8" max="8" width="18.85546875" bestFit="1" customWidth="1"/>
    <col min="9" max="9" width="17" bestFit="1" customWidth="1"/>
    <col min="10" max="11" width="13" bestFit="1" customWidth="1"/>
    <col min="12" max="12" width="17.140625" customWidth="1"/>
  </cols>
  <sheetData>
    <row r="1" spans="1:11" x14ac:dyDescent="0.25">
      <c r="B1" s="167" t="s">
        <v>113</v>
      </c>
      <c r="C1" s="167"/>
      <c r="D1" s="167"/>
      <c r="E1" s="167"/>
      <c r="F1" s="167"/>
      <c r="G1" s="167"/>
      <c r="H1" s="167"/>
      <c r="I1" s="75"/>
      <c r="J1" s="75"/>
      <c r="K1" s="75"/>
    </row>
    <row r="2" spans="1:11" x14ac:dyDescent="0.25">
      <c r="B2" s="167"/>
      <c r="C2" s="167"/>
      <c r="D2" s="167"/>
      <c r="E2" s="167"/>
      <c r="F2" s="167"/>
      <c r="G2" s="167"/>
      <c r="H2" s="167"/>
      <c r="I2" s="75"/>
      <c r="J2" s="75"/>
      <c r="K2" s="75"/>
    </row>
    <row r="3" spans="1:11" x14ac:dyDescent="0.25">
      <c r="B3" s="167"/>
      <c r="C3" s="167"/>
      <c r="D3" s="167"/>
      <c r="E3" s="167"/>
      <c r="F3" s="167"/>
      <c r="G3" s="167"/>
      <c r="H3" s="167"/>
      <c r="I3" s="75"/>
      <c r="J3" s="75"/>
      <c r="K3" s="75"/>
    </row>
    <row r="4" spans="1:11" ht="6" customHeight="1" x14ac:dyDescent="0.25">
      <c r="F4" s="17"/>
      <c r="G4" s="17"/>
      <c r="H4" s="17"/>
      <c r="I4" s="17"/>
      <c r="J4" s="18"/>
      <c r="K4" s="18"/>
    </row>
    <row r="5" spans="1:11" x14ac:dyDescent="0.25">
      <c r="A5" s="25" t="s">
        <v>21</v>
      </c>
      <c r="B5" s="163" t="s">
        <v>22</v>
      </c>
      <c r="C5" s="44" t="s">
        <v>23</v>
      </c>
      <c r="D5" s="44" t="s">
        <v>73</v>
      </c>
      <c r="E5" s="68" t="s">
        <v>44</v>
      </c>
      <c r="F5" s="64" t="s">
        <v>74</v>
      </c>
      <c r="G5" s="58" t="s">
        <v>45</v>
      </c>
      <c r="H5" s="47" t="s">
        <v>24</v>
      </c>
    </row>
    <row r="6" spans="1:11" ht="15.75" thickBot="1" x14ac:dyDescent="0.3">
      <c r="A6" s="26" t="s">
        <v>25</v>
      </c>
      <c r="B6" s="164"/>
      <c r="C6" s="45">
        <v>2020</v>
      </c>
      <c r="D6" s="45" t="s">
        <v>116</v>
      </c>
      <c r="E6" s="69" t="s">
        <v>120</v>
      </c>
      <c r="F6" s="65" t="s">
        <v>117</v>
      </c>
      <c r="G6" s="57" t="s">
        <v>116</v>
      </c>
      <c r="H6" s="48" t="s">
        <v>32</v>
      </c>
    </row>
    <row r="7" spans="1:11" ht="6" customHeight="1" x14ac:dyDescent="0.25">
      <c r="A7" s="16"/>
      <c r="B7" s="15"/>
      <c r="C7" s="15"/>
      <c r="D7" s="15"/>
      <c r="E7" s="15"/>
      <c r="F7" s="17"/>
      <c r="G7" s="18"/>
      <c r="H7" s="18"/>
    </row>
    <row r="8" spans="1:11" x14ac:dyDescent="0.25">
      <c r="A8" s="27" t="s">
        <v>75</v>
      </c>
      <c r="B8" s="28" t="s">
        <v>27</v>
      </c>
      <c r="C8" s="54">
        <v>83789055.200000003</v>
      </c>
      <c r="D8" s="54"/>
      <c r="E8" s="54">
        <v>13964842.529999999</v>
      </c>
      <c r="F8" s="21">
        <v>6982500</v>
      </c>
      <c r="G8" s="67">
        <v>13965000</v>
      </c>
      <c r="H8" s="66">
        <f t="shared" ref="H8:H13" si="0">C8-G8</f>
        <v>69824055.200000003</v>
      </c>
    </row>
    <row r="9" spans="1:11" x14ac:dyDescent="0.25">
      <c r="A9" s="27" t="s">
        <v>76</v>
      </c>
      <c r="B9" s="28" t="s">
        <v>28</v>
      </c>
      <c r="C9" s="54">
        <v>1213000</v>
      </c>
      <c r="D9" s="54"/>
      <c r="E9" s="54">
        <v>202166.67</v>
      </c>
      <c r="F9" s="21">
        <v>93136.7</v>
      </c>
      <c r="G9" s="67">
        <v>187655.97</v>
      </c>
      <c r="H9" s="66">
        <f t="shared" si="0"/>
        <v>1025344.03</v>
      </c>
    </row>
    <row r="10" spans="1:11" x14ac:dyDescent="0.25">
      <c r="A10" s="27" t="s">
        <v>77</v>
      </c>
      <c r="B10" s="28" t="s">
        <v>29</v>
      </c>
      <c r="C10" s="54">
        <v>1300000</v>
      </c>
      <c r="D10" s="54"/>
      <c r="E10" s="54">
        <v>216666.67</v>
      </c>
      <c r="F10" s="21">
        <v>16937.12</v>
      </c>
      <c r="G10" s="67">
        <v>82655.3</v>
      </c>
      <c r="H10" s="66">
        <f t="shared" si="0"/>
        <v>1217344.7</v>
      </c>
    </row>
    <row r="11" spans="1:11" x14ac:dyDescent="0.25">
      <c r="A11" s="27" t="s">
        <v>78</v>
      </c>
      <c r="B11" s="28" t="s">
        <v>30</v>
      </c>
      <c r="C11" s="56">
        <v>1000</v>
      </c>
      <c r="D11" s="56"/>
      <c r="E11" s="54">
        <v>166.67</v>
      </c>
      <c r="F11" s="21">
        <v>230.47</v>
      </c>
      <c r="G11" s="67">
        <v>374.43</v>
      </c>
      <c r="H11" s="66">
        <f t="shared" si="0"/>
        <v>625.56999999999994</v>
      </c>
    </row>
    <row r="12" spans="1:11" x14ac:dyDescent="0.25">
      <c r="A12" s="27" t="s">
        <v>79</v>
      </c>
      <c r="B12" s="28" t="s">
        <v>31</v>
      </c>
      <c r="C12" s="54">
        <v>1000</v>
      </c>
      <c r="D12" s="54"/>
      <c r="E12" s="54">
        <v>166.67</v>
      </c>
      <c r="F12" s="21">
        <v>496.3</v>
      </c>
      <c r="G12" s="67">
        <v>637.07000000000005</v>
      </c>
      <c r="H12" s="66">
        <f t="shared" si="0"/>
        <v>362.92999999999995</v>
      </c>
    </row>
    <row r="13" spans="1:11" x14ac:dyDescent="0.25">
      <c r="A13" s="27" t="s">
        <v>80</v>
      </c>
      <c r="B13" s="28" t="s">
        <v>81</v>
      </c>
      <c r="C13" s="54">
        <v>985944.8</v>
      </c>
      <c r="D13" s="54"/>
      <c r="E13" s="54">
        <v>164324.13</v>
      </c>
      <c r="F13" s="21">
        <v>63665.1</v>
      </c>
      <c r="G13" s="67">
        <f t="shared" ref="G9:G13" si="1">F13</f>
        <v>63665.1</v>
      </c>
      <c r="H13" s="66">
        <f t="shared" si="0"/>
        <v>922279.70000000007</v>
      </c>
    </row>
    <row r="14" spans="1:11" ht="6" customHeight="1" x14ac:dyDescent="0.25"/>
    <row r="15" spans="1:11" ht="15.75" thickBot="1" x14ac:dyDescent="0.3">
      <c r="B15" s="46" t="s">
        <v>26</v>
      </c>
      <c r="C15" s="128">
        <f t="shared" ref="C15:H15" si="2">SUM(C8:C13)</f>
        <v>87290000</v>
      </c>
      <c r="D15" s="128">
        <f t="shared" si="2"/>
        <v>0</v>
      </c>
      <c r="E15" s="128">
        <f t="shared" si="2"/>
        <v>14548333.34</v>
      </c>
      <c r="F15" s="129">
        <f t="shared" si="2"/>
        <v>7156965.6899999995</v>
      </c>
      <c r="G15" s="130">
        <f t="shared" si="2"/>
        <v>14299987.870000001</v>
      </c>
      <c r="H15" s="131">
        <f t="shared" si="2"/>
        <v>72990012.13000001</v>
      </c>
    </row>
    <row r="16" spans="1:11" ht="15.75" thickTop="1" x14ac:dyDescent="0.25">
      <c r="B16" s="168" t="s">
        <v>114</v>
      </c>
      <c r="C16" s="168"/>
      <c r="D16" s="168"/>
      <c r="E16" s="168"/>
      <c r="F16" s="168"/>
      <c r="G16" s="168"/>
      <c r="H16" s="168"/>
      <c r="I16" s="76"/>
      <c r="J16" s="76"/>
      <c r="K16" s="76"/>
    </row>
    <row r="17" spans="1:11" x14ac:dyDescent="0.25">
      <c r="B17" s="168"/>
      <c r="C17" s="168"/>
      <c r="D17" s="168"/>
      <c r="E17" s="168"/>
      <c r="F17" s="168"/>
      <c r="G17" s="168"/>
      <c r="H17" s="168"/>
      <c r="I17" s="76"/>
      <c r="J17" s="76"/>
      <c r="K17" s="76"/>
    </row>
    <row r="18" spans="1:11" x14ac:dyDescent="0.25">
      <c r="B18" s="168"/>
      <c r="C18" s="168"/>
      <c r="D18" s="168"/>
      <c r="E18" s="168"/>
      <c r="F18" s="168"/>
      <c r="G18" s="168"/>
      <c r="H18" s="168"/>
      <c r="I18" s="76"/>
      <c r="J18" s="76"/>
      <c r="K18" s="76"/>
    </row>
    <row r="19" spans="1:11" ht="6" customHeight="1" x14ac:dyDescent="0.25">
      <c r="F19" s="17"/>
      <c r="G19" s="17"/>
      <c r="H19" s="17"/>
      <c r="I19" s="17"/>
      <c r="J19" s="18"/>
      <c r="K19" s="18"/>
    </row>
    <row r="20" spans="1:11" x14ac:dyDescent="0.25">
      <c r="A20" s="42" t="s">
        <v>21</v>
      </c>
      <c r="B20" s="165" t="s">
        <v>22</v>
      </c>
      <c r="C20" s="44" t="s">
        <v>23</v>
      </c>
      <c r="D20" s="44" t="s">
        <v>73</v>
      </c>
      <c r="E20" s="68" t="s">
        <v>44</v>
      </c>
      <c r="F20" s="64" t="s">
        <v>74</v>
      </c>
      <c r="G20" s="58" t="s">
        <v>45</v>
      </c>
      <c r="H20" s="47" t="s">
        <v>24</v>
      </c>
    </row>
    <row r="21" spans="1:11" ht="15.75" thickBot="1" x14ac:dyDescent="0.3">
      <c r="A21" s="43" t="s">
        <v>25</v>
      </c>
      <c r="B21" s="166"/>
      <c r="C21" s="45">
        <v>2020</v>
      </c>
      <c r="D21" s="45" t="s">
        <v>116</v>
      </c>
      <c r="E21" s="69" t="s">
        <v>120</v>
      </c>
      <c r="F21" s="65" t="s">
        <v>117</v>
      </c>
      <c r="G21" s="57" t="s">
        <v>116</v>
      </c>
      <c r="H21" s="48" t="s">
        <v>32</v>
      </c>
    </row>
    <row r="22" spans="1:11" ht="6" customHeight="1" x14ac:dyDescent="0.25">
      <c r="A22" s="16"/>
      <c r="B22" s="15"/>
      <c r="C22" s="15"/>
      <c r="D22" s="15"/>
      <c r="E22" s="15"/>
      <c r="F22" s="17"/>
      <c r="G22" s="18"/>
      <c r="H22" s="18"/>
    </row>
    <row r="23" spans="1:11" x14ac:dyDescent="0.25">
      <c r="A23" s="19">
        <v>1</v>
      </c>
      <c r="B23" s="20" t="s">
        <v>59</v>
      </c>
      <c r="C23" s="54">
        <v>4148958</v>
      </c>
      <c r="D23" s="54">
        <f>C23</f>
        <v>4148958</v>
      </c>
      <c r="E23" s="54">
        <v>691493</v>
      </c>
      <c r="F23" s="21">
        <v>3372363.87</v>
      </c>
      <c r="G23" s="63">
        <v>3674523.51</v>
      </c>
      <c r="H23" s="62">
        <f>D23-G23</f>
        <v>474434.49000000022</v>
      </c>
    </row>
    <row r="24" spans="1:11" x14ac:dyDescent="0.25">
      <c r="A24" s="19">
        <v>2</v>
      </c>
      <c r="B24" s="20" t="s">
        <v>82</v>
      </c>
      <c r="C24" s="55">
        <v>33237938</v>
      </c>
      <c r="D24" s="54">
        <f t="shared" ref="D24:D39" si="3">C24</f>
        <v>33237938</v>
      </c>
      <c r="E24" s="54">
        <v>5539656.3300000001</v>
      </c>
      <c r="F24" s="21">
        <v>2321611.2999999998</v>
      </c>
      <c r="G24" s="63">
        <v>4787545.51</v>
      </c>
      <c r="H24" s="62">
        <f t="shared" ref="H24:H39" si="4">D24-G24</f>
        <v>28450392.490000002</v>
      </c>
    </row>
    <row r="25" spans="1:11" x14ac:dyDescent="0.25">
      <c r="A25" s="19">
        <v>3</v>
      </c>
      <c r="B25" s="20" t="s">
        <v>83</v>
      </c>
      <c r="C25" s="54">
        <v>7958857</v>
      </c>
      <c r="D25" s="54">
        <f t="shared" si="3"/>
        <v>7958857</v>
      </c>
      <c r="E25" s="54">
        <v>1326476.1599999999</v>
      </c>
      <c r="F25" s="21">
        <v>0</v>
      </c>
      <c r="G25" s="63">
        <v>476421.05</v>
      </c>
      <c r="H25" s="62">
        <f t="shared" si="4"/>
        <v>7482435.9500000002</v>
      </c>
    </row>
    <row r="26" spans="1:11" x14ac:dyDescent="0.25">
      <c r="A26" s="19">
        <v>4</v>
      </c>
      <c r="B26" s="20" t="s">
        <v>84</v>
      </c>
      <c r="C26" s="54">
        <v>147486</v>
      </c>
      <c r="D26" s="54">
        <f t="shared" si="3"/>
        <v>147486</v>
      </c>
      <c r="E26" s="54">
        <v>24581</v>
      </c>
      <c r="F26" s="21">
        <v>9930.24</v>
      </c>
      <c r="G26" s="63">
        <v>16862.32</v>
      </c>
      <c r="H26" s="62">
        <f t="shared" si="4"/>
        <v>130623.67999999999</v>
      </c>
    </row>
    <row r="27" spans="1:11" x14ac:dyDescent="0.25">
      <c r="A27" s="19">
        <v>5</v>
      </c>
      <c r="B27" s="20" t="s">
        <v>55</v>
      </c>
      <c r="C27" s="54">
        <v>208000</v>
      </c>
      <c r="D27" s="54">
        <f t="shared" si="3"/>
        <v>208000</v>
      </c>
      <c r="E27" s="54">
        <v>34666.67</v>
      </c>
      <c r="F27" s="21">
        <v>0</v>
      </c>
      <c r="G27" s="63">
        <f t="shared" ref="G24:G39" si="5">F27</f>
        <v>0</v>
      </c>
      <c r="H27" s="62">
        <f t="shared" si="4"/>
        <v>208000</v>
      </c>
    </row>
    <row r="28" spans="1:11" x14ac:dyDescent="0.25">
      <c r="A28" s="19">
        <v>6</v>
      </c>
      <c r="B28" s="20" t="s">
        <v>85</v>
      </c>
      <c r="C28" s="54">
        <v>162969</v>
      </c>
      <c r="D28" s="54">
        <f t="shared" si="3"/>
        <v>162969</v>
      </c>
      <c r="E28" s="54">
        <v>272161.5</v>
      </c>
      <c r="F28" s="21">
        <v>11936.57</v>
      </c>
      <c r="G28" s="63">
        <v>15781.96</v>
      </c>
      <c r="H28" s="62">
        <f t="shared" si="4"/>
        <v>147187.04</v>
      </c>
    </row>
    <row r="29" spans="1:11" x14ac:dyDescent="0.25">
      <c r="A29" s="19">
        <v>7</v>
      </c>
      <c r="B29" s="20" t="s">
        <v>86</v>
      </c>
      <c r="C29" s="54">
        <v>301454.84000000003</v>
      </c>
      <c r="D29" s="54">
        <f t="shared" si="3"/>
        <v>301454.84000000003</v>
      </c>
      <c r="E29" s="54">
        <v>50242.47</v>
      </c>
      <c r="F29" s="21">
        <v>8369.0499999999993</v>
      </c>
      <c r="G29" s="63">
        <v>43236.12</v>
      </c>
      <c r="H29" s="62">
        <f t="shared" si="4"/>
        <v>258218.72000000003</v>
      </c>
    </row>
    <row r="30" spans="1:11" x14ac:dyDescent="0.25">
      <c r="A30" s="19">
        <v>8</v>
      </c>
      <c r="B30" s="20" t="s">
        <v>87</v>
      </c>
      <c r="C30" s="54">
        <v>102666.72</v>
      </c>
      <c r="D30" s="54">
        <f t="shared" si="3"/>
        <v>102666.72</v>
      </c>
      <c r="E30" s="54">
        <v>17111.12</v>
      </c>
      <c r="F30" s="21">
        <v>0</v>
      </c>
      <c r="G30" s="63">
        <v>98680.5</v>
      </c>
      <c r="H30" s="62">
        <f t="shared" si="4"/>
        <v>3986.2200000000012</v>
      </c>
    </row>
    <row r="31" spans="1:11" x14ac:dyDescent="0.25">
      <c r="A31" s="19">
        <v>9</v>
      </c>
      <c r="B31" s="20" t="s">
        <v>88</v>
      </c>
      <c r="C31" s="54">
        <v>406000</v>
      </c>
      <c r="D31" s="54">
        <f t="shared" si="3"/>
        <v>406000</v>
      </c>
      <c r="E31" s="54">
        <v>4787545.51</v>
      </c>
      <c r="F31" s="21">
        <v>0</v>
      </c>
      <c r="G31" s="63">
        <v>3150</v>
      </c>
      <c r="H31" s="62">
        <f t="shared" si="4"/>
        <v>402850</v>
      </c>
    </row>
    <row r="32" spans="1:11" x14ac:dyDescent="0.25">
      <c r="A32" s="19">
        <v>10</v>
      </c>
      <c r="B32" s="20" t="s">
        <v>89</v>
      </c>
      <c r="C32" s="54">
        <v>1218420</v>
      </c>
      <c r="D32" s="54">
        <f t="shared" si="3"/>
        <v>1218420</v>
      </c>
      <c r="E32" s="54">
        <v>203070</v>
      </c>
      <c r="F32" s="21">
        <v>74467.320000000007</v>
      </c>
      <c r="G32" s="63">
        <v>133970.07999999999</v>
      </c>
      <c r="H32" s="62">
        <f t="shared" si="4"/>
        <v>1084449.92</v>
      </c>
    </row>
    <row r="33" spans="1:11" x14ac:dyDescent="0.25">
      <c r="A33" s="19">
        <v>11</v>
      </c>
      <c r="B33" s="20" t="s">
        <v>90</v>
      </c>
      <c r="C33" s="54">
        <v>13990175.52</v>
      </c>
      <c r="D33" s="54">
        <f t="shared" si="3"/>
        <v>13990175.52</v>
      </c>
      <c r="E33" s="54">
        <v>2331695.92</v>
      </c>
      <c r="F33" s="21">
        <v>121226.8</v>
      </c>
      <c r="G33" s="63">
        <v>8562791.0299999993</v>
      </c>
      <c r="H33" s="62">
        <f t="shared" si="4"/>
        <v>5427384.4900000002</v>
      </c>
    </row>
    <row r="34" spans="1:11" x14ac:dyDescent="0.25">
      <c r="A34" s="19">
        <v>12</v>
      </c>
      <c r="B34" s="20" t="s">
        <v>115</v>
      </c>
      <c r="C34" s="54">
        <v>9615366.1199999992</v>
      </c>
      <c r="D34" s="54">
        <f t="shared" si="3"/>
        <v>9615366.1199999992</v>
      </c>
      <c r="E34" s="54">
        <v>1602561.02</v>
      </c>
      <c r="F34" s="21">
        <v>15900</v>
      </c>
      <c r="G34" s="63">
        <v>6363819.2699999996</v>
      </c>
      <c r="H34" s="62">
        <f t="shared" si="4"/>
        <v>3251546.8499999996</v>
      </c>
    </row>
    <row r="35" spans="1:11" x14ac:dyDescent="0.25">
      <c r="A35" s="19">
        <v>13</v>
      </c>
      <c r="B35" s="20" t="s">
        <v>91</v>
      </c>
      <c r="C35" s="54">
        <v>1920730</v>
      </c>
      <c r="D35" s="54">
        <f t="shared" si="3"/>
        <v>1920730</v>
      </c>
      <c r="E35" s="54">
        <v>320121.67</v>
      </c>
      <c r="F35" s="21">
        <v>1785630</v>
      </c>
      <c r="G35" s="63">
        <v>1920730</v>
      </c>
      <c r="H35" s="62">
        <f t="shared" si="4"/>
        <v>0</v>
      </c>
    </row>
    <row r="36" spans="1:11" x14ac:dyDescent="0.25">
      <c r="A36" s="19">
        <v>14</v>
      </c>
      <c r="B36" s="20" t="s">
        <v>92</v>
      </c>
      <c r="C36" s="54">
        <v>180034</v>
      </c>
      <c r="D36" s="54">
        <f t="shared" si="3"/>
        <v>180034</v>
      </c>
      <c r="E36" s="54">
        <v>30005.67</v>
      </c>
      <c r="F36" s="21">
        <v>1810</v>
      </c>
      <c r="G36" s="63">
        <v>21738.880000000001</v>
      </c>
      <c r="H36" s="62">
        <f t="shared" si="4"/>
        <v>158295.12</v>
      </c>
    </row>
    <row r="37" spans="1:11" x14ac:dyDescent="0.25">
      <c r="A37" s="19">
        <v>15</v>
      </c>
      <c r="B37" s="20" t="s">
        <v>101</v>
      </c>
      <c r="C37" s="54"/>
      <c r="D37" s="54">
        <v>12971895.02</v>
      </c>
      <c r="E37" s="54">
        <f t="shared" ref="E24:E39" si="6">C37/12</f>
        <v>0</v>
      </c>
      <c r="F37" s="21">
        <v>0</v>
      </c>
      <c r="G37" s="63">
        <v>12971895.02</v>
      </c>
      <c r="H37" s="62">
        <f t="shared" si="4"/>
        <v>0</v>
      </c>
    </row>
    <row r="38" spans="1:11" x14ac:dyDescent="0.25">
      <c r="A38" s="19">
        <v>16</v>
      </c>
      <c r="B38" s="20" t="s">
        <v>93</v>
      </c>
      <c r="C38" s="54">
        <v>9350000</v>
      </c>
      <c r="D38" s="54">
        <f t="shared" si="3"/>
        <v>9350000</v>
      </c>
      <c r="E38" s="54">
        <v>1558333.33</v>
      </c>
      <c r="F38" s="21">
        <v>0</v>
      </c>
      <c r="G38" s="63">
        <f t="shared" si="5"/>
        <v>0</v>
      </c>
      <c r="H38" s="62">
        <f t="shared" si="4"/>
        <v>9350000</v>
      </c>
    </row>
    <row r="39" spans="1:11" x14ac:dyDescent="0.25">
      <c r="A39" s="19">
        <v>17</v>
      </c>
      <c r="B39" s="20" t="s">
        <v>94</v>
      </c>
      <c r="C39" s="54">
        <v>840000</v>
      </c>
      <c r="D39" s="54">
        <f t="shared" si="3"/>
        <v>840000</v>
      </c>
      <c r="E39" s="54">
        <v>140000</v>
      </c>
      <c r="F39" s="21">
        <v>2084</v>
      </c>
      <c r="G39" s="63">
        <v>29384</v>
      </c>
      <c r="H39" s="62">
        <f t="shared" si="4"/>
        <v>810616</v>
      </c>
    </row>
    <row r="40" spans="1:11" ht="15.75" thickBot="1" x14ac:dyDescent="0.3">
      <c r="A40" s="22"/>
      <c r="B40" s="23" t="s">
        <v>26</v>
      </c>
      <c r="C40" s="128">
        <f t="shared" ref="C40:H40" si="7">SUM(C23:C39)</f>
        <v>83789055.200000003</v>
      </c>
      <c r="D40" s="128">
        <f t="shared" si="7"/>
        <v>96760950.219999999</v>
      </c>
      <c r="E40" s="128">
        <f t="shared" si="7"/>
        <v>18929721.370000005</v>
      </c>
      <c r="F40" s="132">
        <f t="shared" si="7"/>
        <v>7725329.1500000004</v>
      </c>
      <c r="G40" s="130">
        <f t="shared" si="7"/>
        <v>39120529.25</v>
      </c>
      <c r="H40" s="131">
        <f t="shared" si="7"/>
        <v>57640420.970000006</v>
      </c>
    </row>
    <row r="41" spans="1:11" ht="15.75" thickTop="1" x14ac:dyDescent="0.25">
      <c r="A41" t="s">
        <v>128</v>
      </c>
    </row>
    <row r="42" spans="1:11" x14ac:dyDescent="0.25"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x14ac:dyDescent="0.25">
      <c r="A43" s="15"/>
    </row>
    <row r="44" spans="1:11" x14ac:dyDescent="0.25">
      <c r="C44" s="73"/>
      <c r="D44" s="73"/>
      <c r="E44" s="73"/>
      <c r="F44" s="73"/>
      <c r="G44" s="158"/>
      <c r="H44" s="158"/>
    </row>
    <row r="45" spans="1:11" x14ac:dyDescent="0.25">
      <c r="C45" s="73"/>
      <c r="D45" s="73"/>
      <c r="E45" s="73"/>
      <c r="F45" s="73"/>
      <c r="G45" s="158"/>
      <c r="H45" s="158"/>
    </row>
    <row r="46" spans="1:11" x14ac:dyDescent="0.25">
      <c r="C46" s="73"/>
      <c r="D46" s="73"/>
      <c r="E46" s="73"/>
      <c r="F46" s="73"/>
      <c r="G46" s="158"/>
      <c r="H46" s="158"/>
    </row>
    <row r="47" spans="1:11" x14ac:dyDescent="0.25">
      <c r="C47" s="158"/>
      <c r="D47" s="158"/>
      <c r="E47" s="158"/>
      <c r="F47" s="158"/>
      <c r="G47" s="158"/>
      <c r="H47" s="158"/>
    </row>
  </sheetData>
  <mergeCells count="8">
    <mergeCell ref="B5:B6"/>
    <mergeCell ref="B20:B21"/>
    <mergeCell ref="B1:H3"/>
    <mergeCell ref="B16:H18"/>
    <mergeCell ref="C47:F47"/>
    <mergeCell ref="G44:H45"/>
    <mergeCell ref="G46:H46"/>
    <mergeCell ref="G47:H47"/>
  </mergeCells>
  <pageMargins left="0.511811024" right="0.511811024" top="0.78740157499999996" bottom="0.78740157499999996" header="0.31496062000000002" footer="0.31496062000000002"/>
  <pageSetup paperSize="9" scale="86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6" zoomScale="80" zoomScaleNormal="80" workbookViewId="0">
      <selection activeCell="G38" sqref="G38:H39"/>
    </sheetView>
  </sheetViews>
  <sheetFormatPr defaultRowHeight="15" x14ac:dyDescent="0.25"/>
  <cols>
    <col min="1" max="1" width="41.140625" style="4" customWidth="1"/>
    <col min="2" max="2" width="19.85546875" style="1" customWidth="1"/>
    <col min="3" max="3" width="9.140625" style="1" customWidth="1"/>
    <col min="4" max="4" width="10.5703125" style="1" customWidth="1"/>
    <col min="5" max="5" width="19.5703125" style="1" customWidth="1"/>
    <col min="6" max="6" width="19.85546875" style="1" customWidth="1"/>
    <col min="7" max="7" width="18.7109375" customWidth="1"/>
    <col min="8" max="8" width="19.5703125" customWidth="1"/>
  </cols>
  <sheetData>
    <row r="1" spans="1:8" x14ac:dyDescent="0.25">
      <c r="G1" s="6"/>
      <c r="H1" s="6"/>
    </row>
    <row r="2" spans="1:8" x14ac:dyDescent="0.25">
      <c r="A2" s="169" t="s">
        <v>0</v>
      </c>
      <c r="B2" s="169"/>
      <c r="C2" s="145"/>
      <c r="D2" s="143"/>
      <c r="E2" s="40">
        <v>2020</v>
      </c>
      <c r="G2" s="6"/>
      <c r="H2" s="6"/>
    </row>
    <row r="3" spans="1:8" x14ac:dyDescent="0.25">
      <c r="G3" s="6"/>
      <c r="H3" s="6"/>
    </row>
    <row r="4" spans="1:8" ht="15" customHeight="1" x14ac:dyDescent="0.25">
      <c r="A4" s="171" t="s">
        <v>1</v>
      </c>
      <c r="B4" s="161" t="s">
        <v>104</v>
      </c>
      <c r="C4" s="173" t="s">
        <v>106</v>
      </c>
      <c r="D4" s="142" t="s">
        <v>105</v>
      </c>
      <c r="E4" s="78" t="s">
        <v>10</v>
      </c>
      <c r="F4" s="92" t="s">
        <v>95</v>
      </c>
      <c r="G4" s="172" t="s">
        <v>118</v>
      </c>
      <c r="H4" s="159" t="s">
        <v>9</v>
      </c>
    </row>
    <row r="5" spans="1:8" x14ac:dyDescent="0.25">
      <c r="A5" s="171"/>
      <c r="B5" s="161"/>
      <c r="C5" s="174"/>
      <c r="D5" s="142" t="s">
        <v>103</v>
      </c>
      <c r="E5" s="78" t="s">
        <v>116</v>
      </c>
      <c r="F5" s="100" t="s">
        <v>120</v>
      </c>
      <c r="G5" s="172"/>
      <c r="H5" s="159"/>
    </row>
    <row r="6" spans="1:8" x14ac:dyDescent="0.25">
      <c r="A6" s="82" t="s">
        <v>2</v>
      </c>
      <c r="B6" s="105">
        <f>SUM(B7:B9)</f>
        <v>233297000</v>
      </c>
      <c r="C6" s="105"/>
      <c r="D6" s="105">
        <f>SUM(D7:D9)</f>
        <v>0</v>
      </c>
      <c r="E6" s="105">
        <f>SUM(E7:E9)</f>
        <v>38882833.340000004</v>
      </c>
      <c r="F6" s="137">
        <f>SUM(F7:F9)</f>
        <v>13004402.569999998</v>
      </c>
      <c r="G6" s="103">
        <f>SUM(G7:G9)</f>
        <v>29169372.59</v>
      </c>
      <c r="H6" s="101">
        <f t="shared" ref="H6:H13" si="0">B6-G6</f>
        <v>204127627.41</v>
      </c>
    </row>
    <row r="7" spans="1:8" x14ac:dyDescent="0.25">
      <c r="A7" s="2" t="s">
        <v>3</v>
      </c>
      <c r="B7" s="51">
        <v>230379000</v>
      </c>
      <c r="C7" s="51"/>
      <c r="D7" s="51"/>
      <c r="E7" s="51">
        <v>38396500</v>
      </c>
      <c r="F7" s="3">
        <v>12488173.449999999</v>
      </c>
      <c r="G7" s="60">
        <v>28346964.309999999</v>
      </c>
      <c r="H7" s="59">
        <f t="shared" si="0"/>
        <v>202032035.69</v>
      </c>
    </row>
    <row r="8" spans="1:8" x14ac:dyDescent="0.25">
      <c r="A8" s="2" t="s">
        <v>4</v>
      </c>
      <c r="B8" s="51">
        <v>632000</v>
      </c>
      <c r="C8" s="51"/>
      <c r="D8" s="51"/>
      <c r="E8" s="51">
        <v>105333.34</v>
      </c>
      <c r="F8" s="3">
        <v>23023.42</v>
      </c>
      <c r="G8" s="60">
        <v>47915.27</v>
      </c>
      <c r="H8" s="59">
        <f t="shared" si="0"/>
        <v>584084.73</v>
      </c>
    </row>
    <row r="9" spans="1:8" x14ac:dyDescent="0.25">
      <c r="A9" s="2" t="s">
        <v>5</v>
      </c>
      <c r="B9" s="51">
        <v>2286000</v>
      </c>
      <c r="C9" s="51"/>
      <c r="D9" s="51"/>
      <c r="E9" s="51">
        <v>381000</v>
      </c>
      <c r="F9" s="3">
        <v>493205.7</v>
      </c>
      <c r="G9" s="60">
        <v>774493.01</v>
      </c>
      <c r="H9" s="59">
        <f t="shared" si="0"/>
        <v>1511506.99</v>
      </c>
    </row>
    <row r="10" spans="1:8" x14ac:dyDescent="0.25">
      <c r="A10" s="83" t="s">
        <v>6</v>
      </c>
      <c r="B10" s="106">
        <f>SUM(B11:B13)</f>
        <v>184430000</v>
      </c>
      <c r="C10" s="106"/>
      <c r="D10" s="106">
        <f>SUM(D11:D13)</f>
        <v>0</v>
      </c>
      <c r="E10" s="106">
        <f>SUM(E11:E13)</f>
        <v>30738333.340000004</v>
      </c>
      <c r="F10" s="138">
        <f>SUM(F11:F13)</f>
        <v>9234351.370000001</v>
      </c>
      <c r="G10" s="104">
        <f>SUM(G11:G13)</f>
        <v>21943871.18</v>
      </c>
      <c r="H10" s="101">
        <f t="shared" si="0"/>
        <v>162486128.81999999</v>
      </c>
    </row>
    <row r="11" spans="1:8" x14ac:dyDescent="0.25">
      <c r="A11" s="2" t="s">
        <v>2</v>
      </c>
      <c r="B11" s="51">
        <v>180430000</v>
      </c>
      <c r="C11" s="51"/>
      <c r="D11" s="51"/>
      <c r="E11" s="51">
        <v>30071666.670000002</v>
      </c>
      <c r="F11" s="3">
        <v>8941734.2200000007</v>
      </c>
      <c r="G11" s="60">
        <v>21355933.850000001</v>
      </c>
      <c r="H11" s="59">
        <f t="shared" si="0"/>
        <v>159074066.15000001</v>
      </c>
    </row>
    <row r="12" spans="1:8" x14ac:dyDescent="0.25">
      <c r="A12" s="2" t="s">
        <v>107</v>
      </c>
      <c r="B12" s="51">
        <v>4000000</v>
      </c>
      <c r="C12" s="51"/>
      <c r="D12" s="51"/>
      <c r="E12" s="51">
        <v>666666.67000000004</v>
      </c>
      <c r="F12" s="3">
        <v>292617.15000000002</v>
      </c>
      <c r="G12" s="60">
        <v>587937.32999999996</v>
      </c>
      <c r="H12" s="59">
        <f t="shared" si="0"/>
        <v>3412062.67</v>
      </c>
    </row>
    <row r="13" spans="1:8" x14ac:dyDescent="0.25">
      <c r="A13" s="2" t="s">
        <v>50</v>
      </c>
      <c r="B13" s="51"/>
      <c r="C13" s="51"/>
      <c r="D13" s="51"/>
      <c r="E13" s="51"/>
      <c r="F13" s="3"/>
      <c r="G13" s="60"/>
      <c r="H13" s="59">
        <f t="shared" si="0"/>
        <v>0</v>
      </c>
    </row>
    <row r="14" spans="1:8" x14ac:dyDescent="0.25">
      <c r="A14" s="84" t="s">
        <v>7</v>
      </c>
      <c r="B14" s="106">
        <f>SUM(B6,B10)</f>
        <v>417727000</v>
      </c>
      <c r="C14" s="106"/>
      <c r="D14" s="106">
        <f>SUM(D6,D10)</f>
        <v>0</v>
      </c>
      <c r="E14" s="106">
        <f>SUM(E6,E10)</f>
        <v>69621166.680000007</v>
      </c>
      <c r="F14" s="121">
        <f>SUM(F6,F10)</f>
        <v>22238753.939999998</v>
      </c>
      <c r="G14" s="108">
        <f>SUM(G6,G10)</f>
        <v>51113243.769999996</v>
      </c>
      <c r="H14" s="111">
        <f>B14-G14</f>
        <v>366613756.23000002</v>
      </c>
    </row>
    <row r="15" spans="1:8" x14ac:dyDescent="0.25">
      <c r="B15" s="4"/>
      <c r="C15" s="4"/>
      <c r="D15" s="4"/>
      <c r="E15" s="4"/>
      <c r="F15" s="11"/>
      <c r="G15" s="11"/>
      <c r="H15" s="6"/>
    </row>
    <row r="16" spans="1:8" x14ac:dyDescent="0.25">
      <c r="A16" s="6"/>
      <c r="B16" s="7"/>
      <c r="C16" s="7"/>
      <c r="D16" s="7"/>
      <c r="E16" s="7"/>
      <c r="F16" s="7"/>
      <c r="G16" s="7"/>
      <c r="H16" s="6"/>
    </row>
    <row r="17" spans="1:8" x14ac:dyDescent="0.25">
      <c r="A17" s="170" t="s">
        <v>11</v>
      </c>
      <c r="B17" s="170"/>
      <c r="C17" s="146"/>
      <c r="D17" s="144"/>
      <c r="E17" s="40">
        <v>2020</v>
      </c>
      <c r="F17" s="7"/>
      <c r="G17" s="7"/>
      <c r="H17" s="6"/>
    </row>
    <row r="18" spans="1:8" x14ac:dyDescent="0.25">
      <c r="A18" s="49"/>
      <c r="B18" s="40"/>
      <c r="C18" s="40"/>
      <c r="D18" s="40"/>
      <c r="E18" s="40"/>
      <c r="F18" s="7"/>
      <c r="G18" s="7"/>
      <c r="H18" s="6"/>
    </row>
    <row r="19" spans="1:8" ht="15" customHeight="1" x14ac:dyDescent="0.25">
      <c r="A19" s="171" t="s">
        <v>1</v>
      </c>
      <c r="B19" s="161" t="s">
        <v>104</v>
      </c>
      <c r="C19" s="173" t="s">
        <v>106</v>
      </c>
      <c r="D19" s="142" t="s">
        <v>105</v>
      </c>
      <c r="E19" s="89" t="s">
        <v>10</v>
      </c>
      <c r="F19" s="92" t="s">
        <v>95</v>
      </c>
      <c r="G19" s="172" t="s">
        <v>118</v>
      </c>
      <c r="H19" s="159" t="s">
        <v>9</v>
      </c>
    </row>
    <row r="20" spans="1:8" x14ac:dyDescent="0.25">
      <c r="A20" s="171"/>
      <c r="B20" s="161"/>
      <c r="C20" s="174"/>
      <c r="D20" s="142" t="s">
        <v>103</v>
      </c>
      <c r="E20" s="89" t="s">
        <v>116</v>
      </c>
      <c r="F20" s="92" t="s">
        <v>120</v>
      </c>
      <c r="G20" s="172"/>
      <c r="H20" s="159"/>
    </row>
    <row r="21" spans="1:8" x14ac:dyDescent="0.25">
      <c r="A21" s="82" t="s">
        <v>12</v>
      </c>
      <c r="B21" s="107">
        <f>SUM(B22,B28)</f>
        <v>1860560000</v>
      </c>
      <c r="C21" s="107"/>
      <c r="D21" s="107">
        <f>SUM(D22,D28)</f>
        <v>0</v>
      </c>
      <c r="E21" s="107">
        <f>SUM(E22,E28)</f>
        <v>310093333.34000003</v>
      </c>
      <c r="F21" s="123">
        <f>SUM(F22,F28)</f>
        <v>153985150.34999999</v>
      </c>
      <c r="G21" s="110">
        <f>SUM(G22,G28)</f>
        <v>308187272.05999994</v>
      </c>
      <c r="H21" s="112">
        <f>SUM(H22,H28)</f>
        <v>1552372727.9399998</v>
      </c>
    </row>
    <row r="22" spans="1:8" x14ac:dyDescent="0.25">
      <c r="A22" s="12" t="s">
        <v>13</v>
      </c>
      <c r="B22" s="125">
        <f>SUM(B23:B27)</f>
        <v>1847990000</v>
      </c>
      <c r="C22" s="125"/>
      <c r="D22" s="125">
        <f>SUM(D23:D27)</f>
        <v>0</v>
      </c>
      <c r="E22" s="125">
        <f>SUM(E23:E27)</f>
        <v>307998333.34000003</v>
      </c>
      <c r="F22" s="135">
        <f>SUM(F23:F27)</f>
        <v>153637331.87</v>
      </c>
      <c r="G22" s="109">
        <f>SUM(G23:G27)</f>
        <v>307513973.66999996</v>
      </c>
      <c r="H22" s="101">
        <f>B22-G22</f>
        <v>1540476026.3299999</v>
      </c>
    </row>
    <row r="23" spans="1:8" x14ac:dyDescent="0.25">
      <c r="A23" s="14" t="s">
        <v>14</v>
      </c>
      <c r="B23" s="52">
        <v>1302060000</v>
      </c>
      <c r="C23" s="150">
        <v>100</v>
      </c>
      <c r="D23" s="52"/>
      <c r="E23" s="52">
        <v>217010000</v>
      </c>
      <c r="F23" s="13">
        <v>109182475.65000001</v>
      </c>
      <c r="G23" s="61">
        <v>218263468.41999999</v>
      </c>
      <c r="H23" s="59">
        <f>B23-G23</f>
        <v>1083796531.5799999</v>
      </c>
    </row>
    <row r="24" spans="1:8" x14ac:dyDescent="0.25">
      <c r="A24" s="14" t="s">
        <v>15</v>
      </c>
      <c r="B24" s="53">
        <v>140773000</v>
      </c>
      <c r="C24" s="150">
        <v>100</v>
      </c>
      <c r="D24" s="53"/>
      <c r="E24" s="52">
        <v>23462166.670000002</v>
      </c>
      <c r="F24" s="3">
        <v>21254868.859999999</v>
      </c>
      <c r="G24" s="61">
        <v>34537699.530000001</v>
      </c>
      <c r="H24" s="59">
        <f t="shared" ref="H24:H27" si="1">B24-G24</f>
        <v>106235300.47</v>
      </c>
    </row>
    <row r="25" spans="1:8" x14ac:dyDescent="0.25">
      <c r="A25" s="14" t="s">
        <v>15</v>
      </c>
      <c r="B25" s="53">
        <v>404057000</v>
      </c>
      <c r="C25" s="150">
        <v>144</v>
      </c>
      <c r="D25" s="53"/>
      <c r="E25" s="52">
        <v>67342833.329999998</v>
      </c>
      <c r="F25" s="3">
        <v>23199987.359999999</v>
      </c>
      <c r="G25" s="61">
        <v>54712805.719999999</v>
      </c>
      <c r="H25" s="59">
        <f t="shared" si="1"/>
        <v>349344194.27999997</v>
      </c>
    </row>
    <row r="26" spans="1:8" x14ac:dyDescent="0.25">
      <c r="A26" s="14" t="s">
        <v>55</v>
      </c>
      <c r="B26" s="53">
        <v>100000</v>
      </c>
      <c r="C26" s="150">
        <v>144</v>
      </c>
      <c r="D26" s="53"/>
      <c r="E26" s="52">
        <v>16666.669999999998</v>
      </c>
      <c r="F26" s="3">
        <v>0</v>
      </c>
      <c r="G26" s="61">
        <f>SUM(F26:F26)</f>
        <v>0</v>
      </c>
      <c r="H26" s="59">
        <f t="shared" si="1"/>
        <v>100000</v>
      </c>
    </row>
    <row r="27" spans="1:8" x14ac:dyDescent="0.25">
      <c r="A27" s="14" t="s">
        <v>57</v>
      </c>
      <c r="B27" s="53">
        <v>1000000</v>
      </c>
      <c r="C27" s="150">
        <v>144</v>
      </c>
      <c r="D27" s="53"/>
      <c r="E27" s="52">
        <v>166666.67000000001</v>
      </c>
      <c r="F27" s="3">
        <v>0</v>
      </c>
      <c r="G27" s="61">
        <f>SUM(F27:F27)</f>
        <v>0</v>
      </c>
      <c r="H27" s="59">
        <f t="shared" si="1"/>
        <v>1000000</v>
      </c>
    </row>
    <row r="28" spans="1:8" x14ac:dyDescent="0.25">
      <c r="A28" s="12" t="s">
        <v>16</v>
      </c>
      <c r="B28" s="136">
        <f>SUM(B29:B33)</f>
        <v>12570000</v>
      </c>
      <c r="C28" s="151"/>
      <c r="D28" s="136">
        <f>SUM(D29:D33)</f>
        <v>0</v>
      </c>
      <c r="E28" s="136">
        <f>SUM(E29:E33)</f>
        <v>2095000</v>
      </c>
      <c r="F28" s="118">
        <f t="shared" ref="F28" si="2">SUM(F29:F33)</f>
        <v>347818.48000000004</v>
      </c>
      <c r="G28" s="103">
        <f>SUM(G29:G33)</f>
        <v>673298.3899999999</v>
      </c>
      <c r="H28" s="101">
        <f>B28-G28</f>
        <v>11896701.609999999</v>
      </c>
    </row>
    <row r="29" spans="1:8" x14ac:dyDescent="0.25">
      <c r="A29" s="14" t="s">
        <v>69</v>
      </c>
      <c r="B29" s="53">
        <v>12000000</v>
      </c>
      <c r="C29" s="150">
        <v>144</v>
      </c>
      <c r="D29" s="53"/>
      <c r="E29" s="52">
        <v>2000000</v>
      </c>
      <c r="F29" s="3">
        <v>292617.15000000002</v>
      </c>
      <c r="G29" s="61">
        <v>587937.32999999996</v>
      </c>
      <c r="H29" s="59">
        <f>B29-G29</f>
        <v>11412062.67</v>
      </c>
    </row>
    <row r="30" spans="1:8" x14ac:dyDescent="0.25">
      <c r="A30" s="14" t="s">
        <v>17</v>
      </c>
      <c r="B30" s="53">
        <v>500000</v>
      </c>
      <c r="C30" s="150">
        <v>144</v>
      </c>
      <c r="D30" s="53"/>
      <c r="E30" s="52">
        <v>83333.33</v>
      </c>
      <c r="F30" s="3">
        <v>50000</v>
      </c>
      <c r="G30" s="61">
        <v>67659.73</v>
      </c>
      <c r="H30" s="59">
        <f t="shared" ref="H30:H33" si="3">B30-G30</f>
        <v>432340.27</v>
      </c>
    </row>
    <row r="31" spans="1:8" x14ac:dyDescent="0.25">
      <c r="A31" s="14" t="s">
        <v>108</v>
      </c>
      <c r="B31" s="53">
        <v>10000</v>
      </c>
      <c r="C31" s="150">
        <v>144</v>
      </c>
      <c r="D31" s="53"/>
      <c r="E31" s="52">
        <v>1666.67</v>
      </c>
      <c r="F31" s="3"/>
      <c r="G31" s="61"/>
      <c r="H31" s="59">
        <f t="shared" si="3"/>
        <v>10000</v>
      </c>
    </row>
    <row r="32" spans="1:8" x14ac:dyDescent="0.25">
      <c r="A32" s="14" t="s">
        <v>109</v>
      </c>
      <c r="B32" s="53">
        <v>10000</v>
      </c>
      <c r="C32" s="150">
        <v>144</v>
      </c>
      <c r="D32" s="53"/>
      <c r="E32" s="52">
        <v>1666.67</v>
      </c>
      <c r="F32" s="3"/>
      <c r="G32" s="61"/>
      <c r="H32" s="59">
        <f t="shared" si="3"/>
        <v>10000</v>
      </c>
    </row>
    <row r="33" spans="1:9" x14ac:dyDescent="0.25">
      <c r="A33" s="14" t="s">
        <v>18</v>
      </c>
      <c r="B33" s="53">
        <v>50000</v>
      </c>
      <c r="C33" s="150">
        <v>144</v>
      </c>
      <c r="D33" s="53"/>
      <c r="E33" s="52">
        <v>8333.33</v>
      </c>
      <c r="F33" s="3">
        <v>5201.33</v>
      </c>
      <c r="G33" s="61">
        <v>17701.330000000002</v>
      </c>
      <c r="H33" s="59">
        <f t="shared" si="3"/>
        <v>32298.67</v>
      </c>
    </row>
    <row r="34" spans="1:9" x14ac:dyDescent="0.25">
      <c r="A34" s="82" t="s">
        <v>19</v>
      </c>
      <c r="B34" s="105">
        <f>B21</f>
        <v>1860560000</v>
      </c>
      <c r="C34" s="105"/>
      <c r="D34" s="105">
        <f>D21</f>
        <v>0</v>
      </c>
      <c r="E34" s="105">
        <f>E21</f>
        <v>310093333.34000003</v>
      </c>
      <c r="F34" s="122">
        <f t="shared" ref="F34:H34" si="4">F21</f>
        <v>153985150.34999999</v>
      </c>
      <c r="G34" s="102">
        <f t="shared" si="4"/>
        <v>308187272.05999994</v>
      </c>
      <c r="H34" s="113">
        <f t="shared" si="4"/>
        <v>1552372727.9399998</v>
      </c>
    </row>
    <row r="36" spans="1:9" x14ac:dyDescent="0.25">
      <c r="A36" s="15" t="s">
        <v>123</v>
      </c>
    </row>
    <row r="38" spans="1:9" x14ac:dyDescent="0.25">
      <c r="B38" s="4"/>
      <c r="C38" s="4"/>
      <c r="D38" s="4"/>
      <c r="E38" s="73"/>
      <c r="F38" s="96"/>
      <c r="G38" s="158"/>
      <c r="H38" s="158"/>
    </row>
    <row r="39" spans="1:9" x14ac:dyDescent="0.25">
      <c r="B39" s="4"/>
      <c r="C39" s="4"/>
      <c r="D39" s="4"/>
      <c r="E39" s="73" t="s">
        <v>48</v>
      </c>
      <c r="F39" s="96"/>
      <c r="G39" s="158"/>
      <c r="H39" s="158"/>
    </row>
    <row r="40" spans="1:9" x14ac:dyDescent="0.25">
      <c r="B40" s="4"/>
      <c r="C40" s="4"/>
      <c r="D40" s="4"/>
      <c r="E40" s="98" t="s">
        <v>96</v>
      </c>
      <c r="F40" s="96"/>
      <c r="G40" s="158"/>
      <c r="H40" s="158"/>
      <c r="I40" s="73"/>
    </row>
    <row r="41" spans="1:9" x14ac:dyDescent="0.25">
      <c r="B41" s="4"/>
      <c r="C41" s="4"/>
      <c r="D41" s="4"/>
      <c r="E41" s="98"/>
      <c r="F41" s="96"/>
      <c r="G41" s="158"/>
      <c r="H41" s="158"/>
      <c r="I41" s="73"/>
    </row>
  </sheetData>
  <mergeCells count="15">
    <mergeCell ref="G38:H39"/>
    <mergeCell ref="G40:H40"/>
    <mergeCell ref="G41:H41"/>
    <mergeCell ref="A2:B2"/>
    <mergeCell ref="A17:B17"/>
    <mergeCell ref="A4:A5"/>
    <mergeCell ref="B4:B5"/>
    <mergeCell ref="H19:H20"/>
    <mergeCell ref="G19:G20"/>
    <mergeCell ref="H4:H5"/>
    <mergeCell ref="G4:G5"/>
    <mergeCell ref="A19:A20"/>
    <mergeCell ref="B19:B20"/>
    <mergeCell ref="C4:C5"/>
    <mergeCell ref="C19:C20"/>
  </mergeCells>
  <pageMargins left="0.25" right="0.25" top="0.75" bottom="0.75" header="0.3" footer="0.3"/>
  <pageSetup paperSize="9" scale="90" orientation="landscape" horizontalDpi="4294967295" verticalDpi="4294967295" r:id="rId1"/>
  <ignoredErrors>
    <ignoredError sqref="B22 B10 G26:G27" formulaRange="1"/>
    <ignoredError sqref="E10 E28 G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16" zoomScale="80" zoomScaleNormal="80" workbookViewId="0">
      <selection activeCell="G23" sqref="G23"/>
    </sheetView>
  </sheetViews>
  <sheetFormatPr defaultRowHeight="15" x14ac:dyDescent="0.25"/>
  <cols>
    <col min="1" max="1" width="41" style="6" customWidth="1"/>
    <col min="2" max="2" width="22" style="7" customWidth="1"/>
    <col min="3" max="3" width="10.5703125" style="7" customWidth="1"/>
    <col min="4" max="4" width="22" style="7" customWidth="1"/>
    <col min="5" max="5" width="20.7109375" style="7" customWidth="1"/>
    <col min="6" max="6" width="21.85546875" style="7" customWidth="1"/>
    <col min="7" max="7" width="18.7109375" style="7" customWidth="1"/>
    <col min="8" max="8" width="19.7109375" customWidth="1"/>
    <col min="10" max="10" width="11.140625" bestFit="1" customWidth="1"/>
  </cols>
  <sheetData>
    <row r="1" spans="1:13" x14ac:dyDescent="0.25">
      <c r="H1" s="6"/>
      <c r="I1" s="154"/>
    </row>
    <row r="2" spans="1:13" x14ac:dyDescent="0.25">
      <c r="A2" s="170" t="s">
        <v>8</v>
      </c>
      <c r="B2" s="170"/>
      <c r="C2" s="147"/>
      <c r="D2" s="87"/>
      <c r="E2" s="41">
        <v>2020</v>
      </c>
      <c r="H2" s="6"/>
    </row>
    <row r="3" spans="1:13" x14ac:dyDescent="0.25">
      <c r="H3" s="6"/>
    </row>
    <row r="4" spans="1:13" ht="15" customHeight="1" x14ac:dyDescent="0.25">
      <c r="A4" s="171" t="s">
        <v>1</v>
      </c>
      <c r="B4" s="161" t="s">
        <v>104</v>
      </c>
      <c r="C4" s="173"/>
      <c r="D4" s="85" t="s">
        <v>53</v>
      </c>
      <c r="E4" s="78" t="s">
        <v>10</v>
      </c>
      <c r="F4" s="92" t="s">
        <v>51</v>
      </c>
      <c r="G4" s="175" t="s">
        <v>118</v>
      </c>
      <c r="H4" s="159" t="s">
        <v>9</v>
      </c>
    </row>
    <row r="5" spans="1:13" x14ac:dyDescent="0.25">
      <c r="A5" s="171"/>
      <c r="B5" s="161"/>
      <c r="C5" s="174"/>
      <c r="D5" s="85" t="s">
        <v>63</v>
      </c>
      <c r="E5" s="78" t="s">
        <v>116</v>
      </c>
      <c r="F5" s="114" t="s">
        <v>120</v>
      </c>
      <c r="G5" s="176"/>
      <c r="H5" s="159"/>
      <c r="M5" s="153"/>
    </row>
    <row r="6" spans="1:13" s="10" customFormat="1" x14ac:dyDescent="0.25">
      <c r="A6" s="82" t="s">
        <v>2</v>
      </c>
      <c r="B6" s="105">
        <f t="shared" ref="B6:G6" si="0">SUM(B7:B9)</f>
        <v>916894000</v>
      </c>
      <c r="C6" s="105"/>
      <c r="D6" s="105">
        <f t="shared" si="0"/>
        <v>0</v>
      </c>
      <c r="E6" s="105">
        <f t="shared" si="0"/>
        <v>152815666.66999999</v>
      </c>
      <c r="F6" s="118">
        <f t="shared" si="0"/>
        <v>63511411.850000001</v>
      </c>
      <c r="G6" s="102">
        <f t="shared" si="0"/>
        <v>126002312.02000001</v>
      </c>
      <c r="H6" s="111">
        <f t="shared" ref="H6:H13" si="1">B6-G6</f>
        <v>790891687.98000002</v>
      </c>
    </row>
    <row r="7" spans="1:13" x14ac:dyDescent="0.25">
      <c r="A7" s="2" t="s">
        <v>3</v>
      </c>
      <c r="B7" s="51">
        <v>821777000</v>
      </c>
      <c r="C7" s="51"/>
      <c r="D7" s="51"/>
      <c r="E7" s="51">
        <v>136962833.33000001</v>
      </c>
      <c r="F7" s="3">
        <v>54769919.020000003</v>
      </c>
      <c r="G7" s="60">
        <v>110024657.09</v>
      </c>
      <c r="H7" s="93">
        <f t="shared" si="1"/>
        <v>711752342.90999997</v>
      </c>
    </row>
    <row r="8" spans="1:13" x14ac:dyDescent="0.25">
      <c r="A8" s="2" t="s">
        <v>4</v>
      </c>
      <c r="B8" s="51">
        <v>5680000</v>
      </c>
      <c r="C8" s="51"/>
      <c r="D8" s="51"/>
      <c r="E8" s="51">
        <v>946666.67</v>
      </c>
      <c r="F8" s="3">
        <v>232136.82</v>
      </c>
      <c r="G8" s="60">
        <v>529019.19999999995</v>
      </c>
      <c r="H8" s="93">
        <f t="shared" si="1"/>
        <v>5150980.8</v>
      </c>
    </row>
    <row r="9" spans="1:13" x14ac:dyDescent="0.25">
      <c r="A9" s="2" t="s">
        <v>5</v>
      </c>
      <c r="B9" s="51">
        <v>89437000</v>
      </c>
      <c r="C9" s="51"/>
      <c r="D9" s="51"/>
      <c r="E9" s="51">
        <v>14906166.67</v>
      </c>
      <c r="F9" s="3">
        <v>8509356.0099999998</v>
      </c>
      <c r="G9" s="60">
        <v>15448635.73</v>
      </c>
      <c r="H9" s="93">
        <f t="shared" si="1"/>
        <v>73988364.269999996</v>
      </c>
    </row>
    <row r="10" spans="1:13" s="10" customFormat="1" x14ac:dyDescent="0.25">
      <c r="A10" s="83" t="s">
        <v>6</v>
      </c>
      <c r="B10" s="106">
        <f>SUM(B11:B12)</f>
        <v>600818000</v>
      </c>
      <c r="C10" s="106"/>
      <c r="D10" s="106">
        <f>SUM(D11:D12)</f>
        <v>0</v>
      </c>
      <c r="E10" s="106">
        <f>SUM(E11:E12)</f>
        <v>100136333.31999999</v>
      </c>
      <c r="F10" s="119">
        <f>SUM(F11:F12)</f>
        <v>38164931.350000001</v>
      </c>
      <c r="G10" s="108">
        <f>SUM(G11:G12)</f>
        <v>77619452.379999995</v>
      </c>
      <c r="H10" s="111">
        <f t="shared" si="1"/>
        <v>523198547.62</v>
      </c>
    </row>
    <row r="11" spans="1:13" x14ac:dyDescent="0.25">
      <c r="A11" s="2" t="s">
        <v>64</v>
      </c>
      <c r="B11" s="51">
        <v>583487000</v>
      </c>
      <c r="C11" s="51"/>
      <c r="D11" s="51"/>
      <c r="E11" s="51">
        <v>97247833.319999993</v>
      </c>
      <c r="F11" s="3">
        <v>36702868.590000004</v>
      </c>
      <c r="G11" s="60">
        <v>74469884.890000001</v>
      </c>
      <c r="H11" s="93">
        <f t="shared" si="1"/>
        <v>509017115.11000001</v>
      </c>
    </row>
    <row r="12" spans="1:13" x14ac:dyDescent="0.25">
      <c r="A12" s="2" t="s">
        <v>50</v>
      </c>
      <c r="B12" s="51">
        <v>17331000</v>
      </c>
      <c r="C12" s="51"/>
      <c r="D12" s="51"/>
      <c r="E12" s="51">
        <v>2888500</v>
      </c>
      <c r="F12" s="3">
        <v>1462062.76</v>
      </c>
      <c r="G12" s="60">
        <v>3149567.49</v>
      </c>
      <c r="H12" s="93">
        <f t="shared" si="1"/>
        <v>14181432.51</v>
      </c>
      <c r="K12" t="s">
        <v>102</v>
      </c>
    </row>
    <row r="13" spans="1:13" s="10" customFormat="1" x14ac:dyDescent="0.25">
      <c r="A13" s="84" t="s">
        <v>7</v>
      </c>
      <c r="B13" s="106">
        <f>SUM(B6,B10)</f>
        <v>1517712000</v>
      </c>
      <c r="C13" s="106"/>
      <c r="D13" s="106">
        <f>SUM(D6,D10)</f>
        <v>0</v>
      </c>
      <c r="E13" s="106">
        <f>SUM(E6,E10)</f>
        <v>252951999.98999998</v>
      </c>
      <c r="F13" s="119">
        <f>SUM(F6,F10)</f>
        <v>101676343.2</v>
      </c>
      <c r="G13" s="108">
        <f>SUM(G6,G10)</f>
        <v>203621764.40000001</v>
      </c>
      <c r="H13" s="111">
        <f t="shared" si="1"/>
        <v>1314090235.5999999</v>
      </c>
    </row>
    <row r="14" spans="1:13" x14ac:dyDescent="0.25">
      <c r="A14" s="4"/>
      <c r="B14" s="4"/>
      <c r="C14" s="4"/>
      <c r="D14" s="4"/>
      <c r="E14" s="4"/>
      <c r="F14" s="11"/>
      <c r="G14" s="11"/>
      <c r="H14" s="6"/>
    </row>
    <row r="15" spans="1:13" x14ac:dyDescent="0.25">
      <c r="A15" s="4" t="s">
        <v>122</v>
      </c>
      <c r="B15" s="4"/>
      <c r="C15" s="4"/>
      <c r="D15" s="4"/>
      <c r="E15" s="4"/>
      <c r="F15" s="11"/>
      <c r="G15" s="11"/>
      <c r="H15" s="6"/>
    </row>
    <row r="16" spans="1:13" x14ac:dyDescent="0.25">
      <c r="A16" s="170" t="s">
        <v>20</v>
      </c>
      <c r="B16" s="170"/>
      <c r="C16" s="147"/>
      <c r="D16" s="87"/>
      <c r="E16" s="41">
        <v>2020</v>
      </c>
      <c r="H16" s="6"/>
    </row>
    <row r="17" spans="1:15" x14ac:dyDescent="0.25">
      <c r="A17" s="49"/>
      <c r="B17" s="41"/>
      <c r="C17" s="41"/>
      <c r="D17" s="41"/>
      <c r="E17" s="41"/>
      <c r="H17" s="6"/>
    </row>
    <row r="18" spans="1:15" ht="15" customHeight="1" x14ac:dyDescent="0.25">
      <c r="A18" s="171" t="s">
        <v>1</v>
      </c>
      <c r="B18" s="161" t="s">
        <v>104</v>
      </c>
      <c r="C18" s="149" t="s">
        <v>106</v>
      </c>
      <c r="D18" s="85" t="s">
        <v>53</v>
      </c>
      <c r="E18" s="85" t="s">
        <v>62</v>
      </c>
      <c r="F18" s="92" t="s">
        <v>51</v>
      </c>
      <c r="G18" s="175" t="s">
        <v>118</v>
      </c>
      <c r="H18" s="159" t="s">
        <v>9</v>
      </c>
    </row>
    <row r="19" spans="1:15" x14ac:dyDescent="0.25">
      <c r="A19" s="171"/>
      <c r="B19" s="161"/>
      <c r="C19" s="152"/>
      <c r="D19" s="85" t="s">
        <v>63</v>
      </c>
      <c r="E19" s="85" t="s">
        <v>116</v>
      </c>
      <c r="F19" s="114" t="s">
        <v>120</v>
      </c>
      <c r="G19" s="176"/>
      <c r="H19" s="159"/>
    </row>
    <row r="20" spans="1:15" x14ac:dyDescent="0.25">
      <c r="A20" s="82" t="s">
        <v>12</v>
      </c>
      <c r="B20" s="112">
        <f>SUM(B21,B29)</f>
        <v>5969393000</v>
      </c>
      <c r="C20" s="155"/>
      <c r="D20" s="112">
        <f>SUM(D21,D29)</f>
        <v>5969393000</v>
      </c>
      <c r="E20" s="112">
        <f>SUM(E21,E29)</f>
        <v>994565500.00999987</v>
      </c>
      <c r="F20" s="117">
        <f>SUM(F21,F29)</f>
        <v>503226719.48000002</v>
      </c>
      <c r="G20" s="110">
        <f>SUM(G21,G29)</f>
        <v>1002706961.9899999</v>
      </c>
      <c r="H20" s="111">
        <f t="shared" ref="H20:H21" si="2">B20-G20</f>
        <v>4966686038.0100002</v>
      </c>
    </row>
    <row r="21" spans="1:15" x14ac:dyDescent="0.25">
      <c r="A21" s="12" t="s">
        <v>13</v>
      </c>
      <c r="B21" s="107">
        <f>SUM(B22:B27)</f>
        <v>5948693000</v>
      </c>
      <c r="C21" s="107"/>
      <c r="D21" s="107">
        <f>SUM(D22:D28)</f>
        <v>5948693000</v>
      </c>
      <c r="E21" s="107">
        <f>SUM(E22:E27)</f>
        <v>991115499.99999988</v>
      </c>
      <c r="F21" s="139">
        <f>SUM(F22:F28)</f>
        <v>500727882.06999999</v>
      </c>
      <c r="G21" s="116">
        <f>SUM(G22:G28)</f>
        <v>998916173.75999987</v>
      </c>
      <c r="H21" s="101">
        <f t="shared" si="2"/>
        <v>4949776826.2399998</v>
      </c>
    </row>
    <row r="22" spans="1:15" x14ac:dyDescent="0.25">
      <c r="A22" s="14" t="s">
        <v>14</v>
      </c>
      <c r="B22" s="52">
        <v>4443181000</v>
      </c>
      <c r="C22" s="156" t="s">
        <v>110</v>
      </c>
      <c r="D22" s="52">
        <v>4405081000</v>
      </c>
      <c r="E22" s="52">
        <v>734180166.66999996</v>
      </c>
      <c r="F22" s="13">
        <v>390077166.86000001</v>
      </c>
      <c r="G22" s="61">
        <v>774716169.71000004</v>
      </c>
      <c r="H22" s="93">
        <f>D22-G22</f>
        <v>3630364830.29</v>
      </c>
    </row>
    <row r="23" spans="1:15" x14ac:dyDescent="0.25">
      <c r="A23" s="14" t="s">
        <v>14</v>
      </c>
      <c r="B23" s="52">
        <v>744728000</v>
      </c>
      <c r="C23" s="156" t="s">
        <v>111</v>
      </c>
      <c r="D23" s="52">
        <v>742728000</v>
      </c>
      <c r="E23" s="52">
        <v>123788000</v>
      </c>
      <c r="F23" s="13">
        <v>48932113.68</v>
      </c>
      <c r="G23" s="61">
        <v>101509869.13</v>
      </c>
      <c r="H23" s="93"/>
      <c r="O23" s="154"/>
    </row>
    <row r="24" spans="1:15" x14ac:dyDescent="0.25">
      <c r="A24" s="14" t="s">
        <v>15</v>
      </c>
      <c r="B24" s="53">
        <v>8500000</v>
      </c>
      <c r="C24" s="156" t="s">
        <v>110</v>
      </c>
      <c r="D24" s="53">
        <v>46600000</v>
      </c>
      <c r="E24" s="52">
        <v>7766666.6699999999</v>
      </c>
      <c r="F24" s="3">
        <v>2757764.38</v>
      </c>
      <c r="G24" s="61">
        <v>5539368.5599999996</v>
      </c>
      <c r="H24" s="93">
        <f t="shared" ref="H24:H28" si="3">D24-G24</f>
        <v>41060631.439999998</v>
      </c>
    </row>
    <row r="25" spans="1:15" x14ac:dyDescent="0.25">
      <c r="A25" s="14" t="s">
        <v>15</v>
      </c>
      <c r="B25" s="53">
        <v>728284000</v>
      </c>
      <c r="C25" s="156" t="s">
        <v>111</v>
      </c>
      <c r="D25" s="53">
        <v>728284000</v>
      </c>
      <c r="E25" s="52">
        <v>121380666.67</v>
      </c>
      <c r="F25" s="3">
        <v>57989805.619999997</v>
      </c>
      <c r="G25" s="61">
        <v>114928189.68000001</v>
      </c>
      <c r="H25" s="93"/>
    </row>
    <row r="26" spans="1:15" x14ac:dyDescent="0.25">
      <c r="A26" s="14" t="s">
        <v>55</v>
      </c>
      <c r="B26" s="53">
        <v>14000000</v>
      </c>
      <c r="C26" s="156" t="s">
        <v>111</v>
      </c>
      <c r="D26" s="53">
        <v>14000000</v>
      </c>
      <c r="E26" s="52">
        <v>2333333.33</v>
      </c>
      <c r="F26" s="3">
        <v>836031.53</v>
      </c>
      <c r="G26" s="61">
        <v>1952576.68</v>
      </c>
      <c r="H26" s="93">
        <f t="shared" si="3"/>
        <v>12047423.32</v>
      </c>
    </row>
    <row r="27" spans="1:15" x14ac:dyDescent="0.25">
      <c r="A27" s="14" t="s">
        <v>66</v>
      </c>
      <c r="B27" s="53">
        <v>10000000</v>
      </c>
      <c r="C27" s="156" t="s">
        <v>111</v>
      </c>
      <c r="D27" s="53">
        <v>10000000</v>
      </c>
      <c r="E27" s="52">
        <v>1666666.66</v>
      </c>
      <c r="F27" s="3">
        <v>0</v>
      </c>
      <c r="G27" s="61">
        <v>0</v>
      </c>
      <c r="H27" s="93">
        <f t="shared" si="3"/>
        <v>10000000</v>
      </c>
    </row>
    <row r="28" spans="1:15" x14ac:dyDescent="0.25">
      <c r="A28" s="14" t="s">
        <v>112</v>
      </c>
      <c r="B28" s="53"/>
      <c r="C28" s="156" t="s">
        <v>111</v>
      </c>
      <c r="D28" s="53">
        <v>2000000</v>
      </c>
      <c r="E28" s="52">
        <v>333333.33</v>
      </c>
      <c r="F28" s="3">
        <v>135000</v>
      </c>
      <c r="G28" s="61">
        <v>270000</v>
      </c>
      <c r="H28" s="93">
        <f t="shared" si="3"/>
        <v>1730000</v>
      </c>
    </row>
    <row r="29" spans="1:15" x14ac:dyDescent="0.25">
      <c r="A29" s="83" t="s">
        <v>65</v>
      </c>
      <c r="B29" s="105">
        <f t="shared" ref="B29:H29" si="4">SUM(B30:B34)</f>
        <v>20700000</v>
      </c>
      <c r="C29" s="157"/>
      <c r="D29" s="105">
        <f t="shared" si="4"/>
        <v>20700000</v>
      </c>
      <c r="E29" s="105">
        <f t="shared" si="4"/>
        <v>3450000.01</v>
      </c>
      <c r="F29" s="140">
        <f t="shared" si="4"/>
        <v>2498837.41</v>
      </c>
      <c r="G29" s="103">
        <f t="shared" si="4"/>
        <v>3790788.23</v>
      </c>
      <c r="H29" s="113">
        <f t="shared" si="4"/>
        <v>16909211.77</v>
      </c>
    </row>
    <row r="30" spans="1:15" x14ac:dyDescent="0.25">
      <c r="A30" s="94" t="s">
        <v>67</v>
      </c>
      <c r="B30" s="53">
        <v>3500000</v>
      </c>
      <c r="C30" s="156" t="s">
        <v>111</v>
      </c>
      <c r="D30" s="53">
        <v>3500000</v>
      </c>
      <c r="E30" s="53">
        <v>583333.32999999996</v>
      </c>
      <c r="F30" s="95">
        <v>36252.379999999997</v>
      </c>
      <c r="G30" s="60">
        <v>68688.72</v>
      </c>
      <c r="H30" s="93">
        <f>D30-G30</f>
        <v>3431311.28</v>
      </c>
    </row>
    <row r="31" spans="1:15" x14ac:dyDescent="0.25">
      <c r="A31" s="94" t="s">
        <v>68</v>
      </c>
      <c r="B31" s="53">
        <v>7000000</v>
      </c>
      <c r="C31" s="156" t="s">
        <v>111</v>
      </c>
      <c r="D31" s="53">
        <v>7000000</v>
      </c>
      <c r="E31" s="53">
        <v>1166666.67</v>
      </c>
      <c r="F31" s="95">
        <v>454778.85</v>
      </c>
      <c r="G31" s="61">
        <v>858302.09</v>
      </c>
      <c r="H31" s="93">
        <f t="shared" ref="H31:H34" si="5">D31-G31</f>
        <v>6141697.9100000001</v>
      </c>
    </row>
    <row r="32" spans="1:15" x14ac:dyDescent="0.25">
      <c r="A32" s="94" t="s">
        <v>99</v>
      </c>
      <c r="B32" s="53">
        <v>100000</v>
      </c>
      <c r="C32" s="156" t="s">
        <v>111</v>
      </c>
      <c r="D32" s="53">
        <v>100000</v>
      </c>
      <c r="E32" s="53">
        <v>16666.669999999998</v>
      </c>
      <c r="F32" s="95">
        <v>0</v>
      </c>
      <c r="G32" s="61">
        <v>38491.24</v>
      </c>
      <c r="H32" s="93">
        <f t="shared" si="5"/>
        <v>61508.76</v>
      </c>
    </row>
    <row r="33" spans="1:9" x14ac:dyDescent="0.25">
      <c r="A33" s="14" t="s">
        <v>17</v>
      </c>
      <c r="B33" s="53">
        <v>10000000</v>
      </c>
      <c r="C33" s="156" t="s">
        <v>111</v>
      </c>
      <c r="D33" s="53">
        <v>10000000</v>
      </c>
      <c r="E33" s="53">
        <v>1666666.67</v>
      </c>
      <c r="F33" s="3">
        <v>2000000</v>
      </c>
      <c r="G33" s="61">
        <v>2805000</v>
      </c>
      <c r="H33" s="93">
        <f t="shared" si="5"/>
        <v>7195000</v>
      </c>
    </row>
    <row r="34" spans="1:9" x14ac:dyDescent="0.25">
      <c r="A34" s="14" t="s">
        <v>58</v>
      </c>
      <c r="B34" s="53">
        <v>100000</v>
      </c>
      <c r="C34" s="156" t="s">
        <v>111</v>
      </c>
      <c r="D34" s="53">
        <v>100000</v>
      </c>
      <c r="E34" s="53">
        <v>16666.669999999998</v>
      </c>
      <c r="F34" s="3">
        <v>7806.18</v>
      </c>
      <c r="G34" s="61">
        <v>20306.18</v>
      </c>
      <c r="H34" s="93">
        <f t="shared" si="5"/>
        <v>79693.820000000007</v>
      </c>
    </row>
    <row r="35" spans="1:9" x14ac:dyDescent="0.25">
      <c r="A35" s="82" t="s">
        <v>19</v>
      </c>
      <c r="B35" s="105">
        <f>B21+B29</f>
        <v>5969393000</v>
      </c>
      <c r="C35" s="105"/>
      <c r="D35" s="105">
        <f>D21+D29</f>
        <v>5969393000</v>
      </c>
      <c r="E35" s="105">
        <f>E21+E29</f>
        <v>994565500.00999987</v>
      </c>
      <c r="F35" s="118">
        <f>F21+F29</f>
        <v>503226719.48000002</v>
      </c>
      <c r="G35" s="102">
        <f>G21+G29</f>
        <v>1002706961.9899999</v>
      </c>
      <c r="H35" s="111">
        <f>B35-G35</f>
        <v>4966686038.0100002</v>
      </c>
    </row>
    <row r="37" spans="1:9" x14ac:dyDescent="0.25">
      <c r="A37" s="115" t="s">
        <v>121</v>
      </c>
    </row>
    <row r="38" spans="1:9" ht="15" customHeight="1" x14ac:dyDescent="0.25">
      <c r="B38" s="177"/>
      <c r="C38" s="177"/>
      <c r="D38" s="177"/>
      <c r="E38" s="177"/>
      <c r="F38" s="177"/>
      <c r="G38" s="177"/>
      <c r="H38" s="177"/>
    </row>
    <row r="39" spans="1:9" x14ac:dyDescent="0.25">
      <c r="B39" s="177"/>
      <c r="C39" s="177"/>
      <c r="D39" s="177"/>
      <c r="E39" s="177"/>
      <c r="F39" s="177"/>
      <c r="G39" s="177"/>
      <c r="H39" s="177"/>
    </row>
    <row r="40" spans="1:9" x14ac:dyDescent="0.25">
      <c r="B40" s="77"/>
      <c r="C40" s="148"/>
      <c r="D40" s="88"/>
      <c r="E40" s="77"/>
      <c r="F40" s="97"/>
      <c r="G40" s="77"/>
      <c r="H40" s="77"/>
    </row>
    <row r="41" spans="1:9" x14ac:dyDescent="0.25">
      <c r="A41" s="15"/>
      <c r="E41" s="7" t="s">
        <v>97</v>
      </c>
    </row>
    <row r="42" spans="1:9" x14ac:dyDescent="0.25">
      <c r="E42" s="7" t="s">
        <v>49</v>
      </c>
    </row>
    <row r="43" spans="1:9" x14ac:dyDescent="0.25">
      <c r="E43" s="158"/>
      <c r="F43" s="96"/>
      <c r="G43" s="158"/>
      <c r="H43" s="158"/>
      <c r="I43" s="73"/>
    </row>
    <row r="44" spans="1:9" x14ac:dyDescent="0.25">
      <c r="E44" s="158"/>
      <c r="F44" s="96"/>
      <c r="G44" s="158"/>
      <c r="H44" s="158"/>
      <c r="I44" s="73"/>
    </row>
    <row r="45" spans="1:9" x14ac:dyDescent="0.25">
      <c r="E45" s="98"/>
      <c r="F45" s="96"/>
      <c r="G45" s="158"/>
      <c r="H45" s="158"/>
      <c r="I45" s="73"/>
    </row>
    <row r="46" spans="1:9" x14ac:dyDescent="0.25">
      <c r="E46" s="98"/>
      <c r="F46" s="96"/>
      <c r="G46" s="158"/>
      <c r="H46" s="158"/>
      <c r="I46" s="73"/>
    </row>
  </sheetData>
  <mergeCells count="16">
    <mergeCell ref="B38:H39"/>
    <mergeCell ref="G43:H44"/>
    <mergeCell ref="E43:E44"/>
    <mergeCell ref="G45:H45"/>
    <mergeCell ref="G46:H46"/>
    <mergeCell ref="A2:B2"/>
    <mergeCell ref="A16:B16"/>
    <mergeCell ref="A4:A5"/>
    <mergeCell ref="B4:B5"/>
    <mergeCell ref="H18:H19"/>
    <mergeCell ref="A18:A19"/>
    <mergeCell ref="B18:B19"/>
    <mergeCell ref="G4:G5"/>
    <mergeCell ref="G18:G19"/>
    <mergeCell ref="H4:H5"/>
    <mergeCell ref="C4:C5"/>
  </mergeCells>
  <pageMargins left="0.25" right="0.25" top="0.75" bottom="0.75" header="0.3" footer="0.3"/>
  <pageSetup paperSize="9" scale="76" orientation="landscape" horizontalDpi="4294967295" verticalDpi="4294967295" r:id="rId1"/>
  <ignoredErrors>
    <ignoredError sqref="B10 B21" formulaRange="1"/>
    <ignoredError sqref="E10 G10 H22 E29 F21" formula="1"/>
    <ignoredError sqref="G20:H20 H21 G29 G35:H35" evalError="1"/>
    <ignoredError sqref="H29" evalError="1" formula="1"/>
    <ignoredError sqref="C22:C28 C30:C34" numberStoredAsText="1"/>
    <ignoredError sqref="E21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6" zoomScale="80" zoomScaleNormal="80" workbookViewId="0">
      <selection activeCell="F38" sqref="F38"/>
    </sheetView>
  </sheetViews>
  <sheetFormatPr defaultRowHeight="15" x14ac:dyDescent="0.25"/>
  <cols>
    <col min="1" max="1" width="41" style="6" customWidth="1"/>
    <col min="2" max="2" width="22.140625" style="7" customWidth="1"/>
    <col min="3" max="3" width="20.28515625" style="7" customWidth="1"/>
    <col min="4" max="4" width="19.5703125" style="7" customWidth="1"/>
    <col min="5" max="5" width="20.42578125" style="7" customWidth="1"/>
    <col min="6" max="6" width="18.85546875" style="7" customWidth="1"/>
    <col min="7" max="7" width="19.5703125" customWidth="1"/>
    <col min="8" max="8" width="11.140625" bestFit="1" customWidth="1"/>
  </cols>
  <sheetData>
    <row r="1" spans="1:7" x14ac:dyDescent="0.25">
      <c r="G1" s="6"/>
    </row>
    <row r="2" spans="1:7" x14ac:dyDescent="0.25">
      <c r="A2" s="170" t="s">
        <v>46</v>
      </c>
      <c r="B2" s="170"/>
      <c r="C2" s="81"/>
      <c r="D2" s="41">
        <v>2020</v>
      </c>
      <c r="G2" s="6"/>
    </row>
    <row r="3" spans="1:7" x14ac:dyDescent="0.25">
      <c r="G3" s="6"/>
    </row>
    <row r="4" spans="1:7" x14ac:dyDescent="0.25">
      <c r="A4" s="171" t="s">
        <v>1</v>
      </c>
      <c r="B4" s="161" t="s">
        <v>104</v>
      </c>
      <c r="C4" s="80" t="s">
        <v>53</v>
      </c>
      <c r="D4" s="78" t="s">
        <v>10</v>
      </c>
      <c r="E4" s="79" t="s">
        <v>51</v>
      </c>
      <c r="F4" s="172" t="s">
        <v>118</v>
      </c>
      <c r="G4" s="159" t="s">
        <v>9</v>
      </c>
    </row>
    <row r="5" spans="1:7" x14ac:dyDescent="0.25">
      <c r="A5" s="171"/>
      <c r="B5" s="161"/>
      <c r="C5" s="80" t="s">
        <v>54</v>
      </c>
      <c r="D5" s="78" t="s">
        <v>116</v>
      </c>
      <c r="E5" s="79" t="s">
        <v>117</v>
      </c>
      <c r="F5" s="172"/>
      <c r="G5" s="159"/>
    </row>
    <row r="6" spans="1:7" s="10" customFormat="1" x14ac:dyDescent="0.25">
      <c r="A6" s="82" t="s">
        <v>2</v>
      </c>
      <c r="B6" s="105">
        <f>SUM(B7:B9)</f>
        <v>1299571000</v>
      </c>
      <c r="C6" s="105">
        <f>SUM(C7:C9)</f>
        <v>0</v>
      </c>
      <c r="D6" s="105">
        <f>SUM(D7:D9)</f>
        <v>216595166.67999998</v>
      </c>
      <c r="E6" s="122">
        <f>SUM(E7:E9)</f>
        <v>54495213.689999998</v>
      </c>
      <c r="F6" s="102">
        <f>SUM(F7:F9)</f>
        <v>198124199</v>
      </c>
      <c r="G6" s="111">
        <f>B6-F6</f>
        <v>1101446801</v>
      </c>
    </row>
    <row r="7" spans="1:7" x14ac:dyDescent="0.25">
      <c r="A7" s="2" t="s">
        <v>3</v>
      </c>
      <c r="B7" s="51">
        <v>759649000</v>
      </c>
      <c r="C7" s="51"/>
      <c r="D7" s="51">
        <v>126608166.67</v>
      </c>
      <c r="E7" s="3">
        <v>59550117.420000002</v>
      </c>
      <c r="F7" s="60">
        <v>118277033.23999999</v>
      </c>
      <c r="G7" s="59">
        <f>B7-F7</f>
        <v>641371966.75999999</v>
      </c>
    </row>
    <row r="8" spans="1:7" x14ac:dyDescent="0.25">
      <c r="A8" s="2" t="s">
        <v>4</v>
      </c>
      <c r="B8" s="51">
        <v>493412000</v>
      </c>
      <c r="C8" s="51"/>
      <c r="D8" s="51">
        <v>82235333.340000004</v>
      </c>
      <c r="E8" s="3">
        <v>-11319188.880000001</v>
      </c>
      <c r="F8" s="60">
        <v>55938132.939999998</v>
      </c>
      <c r="G8" s="59">
        <f t="shared" ref="G8:G9" si="0">B8-F8</f>
        <v>437473867.06</v>
      </c>
    </row>
    <row r="9" spans="1:7" x14ac:dyDescent="0.25">
      <c r="A9" s="2" t="s">
        <v>5</v>
      </c>
      <c r="B9" s="51">
        <v>46510000</v>
      </c>
      <c r="C9" s="51"/>
      <c r="D9" s="51">
        <v>7751666.6699999999</v>
      </c>
      <c r="E9" s="3">
        <v>6264285.1500000004</v>
      </c>
      <c r="F9" s="60">
        <v>23909032.82</v>
      </c>
      <c r="G9" s="59">
        <f t="shared" si="0"/>
        <v>22600967.18</v>
      </c>
    </row>
    <row r="10" spans="1:7" s="10" customFormat="1" x14ac:dyDescent="0.25">
      <c r="A10" s="83" t="s">
        <v>6</v>
      </c>
      <c r="B10" s="106">
        <f>SUM(B11:B14)</f>
        <v>1887495000</v>
      </c>
      <c r="C10" s="106">
        <f>SUM(C11:C14)</f>
        <v>0</v>
      </c>
      <c r="D10" s="106">
        <f>SUM(D11:D14)</f>
        <v>314582499.99000001</v>
      </c>
      <c r="E10" s="121">
        <f>SUM(E11:E14)</f>
        <v>94058906.790000007</v>
      </c>
      <c r="F10" s="108">
        <f>SUM(F11:F14)</f>
        <v>176910334.82999998</v>
      </c>
      <c r="G10" s="111">
        <f>B10-F10</f>
        <v>1710584665.1700001</v>
      </c>
    </row>
    <row r="11" spans="1:7" x14ac:dyDescent="0.25">
      <c r="A11" s="2" t="s">
        <v>2</v>
      </c>
      <c r="B11" s="51">
        <v>1183762000</v>
      </c>
      <c r="C11" s="51"/>
      <c r="D11" s="51">
        <v>197293666.66</v>
      </c>
      <c r="E11" s="3">
        <v>93046364.180000007</v>
      </c>
      <c r="F11" s="60">
        <v>175235162.81999999</v>
      </c>
      <c r="G11" s="59">
        <f>B11-F11</f>
        <v>1008526837.1800001</v>
      </c>
    </row>
    <row r="12" spans="1:7" x14ac:dyDescent="0.25">
      <c r="A12" s="2" t="s">
        <v>4</v>
      </c>
      <c r="B12" s="51">
        <v>2190000</v>
      </c>
      <c r="C12" s="51"/>
      <c r="D12" s="51">
        <v>365000</v>
      </c>
      <c r="E12" s="3">
        <v>39496.01</v>
      </c>
      <c r="F12" s="60">
        <v>39496.01</v>
      </c>
      <c r="G12" s="59">
        <f t="shared" ref="G12:G14" si="1">B12-F12</f>
        <v>2150503.9900000002</v>
      </c>
    </row>
    <row r="13" spans="1:7" x14ac:dyDescent="0.25">
      <c r="A13" s="2" t="s">
        <v>50</v>
      </c>
      <c r="B13" s="51">
        <v>9136000</v>
      </c>
      <c r="C13" s="51"/>
      <c r="D13" s="51">
        <v>1522666.67</v>
      </c>
      <c r="E13" s="3">
        <v>973046.6</v>
      </c>
      <c r="F13" s="60">
        <v>1635676</v>
      </c>
      <c r="G13" s="59">
        <f t="shared" si="1"/>
        <v>7500324</v>
      </c>
    </row>
    <row r="14" spans="1:7" x14ac:dyDescent="0.25">
      <c r="A14" s="141" t="s">
        <v>100</v>
      </c>
      <c r="B14" s="51">
        <v>692407000</v>
      </c>
      <c r="C14" s="51"/>
      <c r="D14" s="51">
        <v>115401166.66</v>
      </c>
      <c r="E14" s="3"/>
      <c r="F14" s="60">
        <f t="shared" ref="F12:F14" si="2">E14</f>
        <v>0</v>
      </c>
      <c r="G14" s="59">
        <f t="shared" si="1"/>
        <v>692407000</v>
      </c>
    </row>
    <row r="15" spans="1:7" s="10" customFormat="1" x14ac:dyDescent="0.25">
      <c r="A15" s="84" t="s">
        <v>7</v>
      </c>
      <c r="B15" s="106">
        <f>SUM(B6,B10)</f>
        <v>3187066000</v>
      </c>
      <c r="C15" s="106">
        <f>SUM(C6,C10)</f>
        <v>0</v>
      </c>
      <c r="D15" s="106">
        <f>SUM(D6,D10)</f>
        <v>531177666.66999996</v>
      </c>
      <c r="E15" s="121">
        <f>SUM(E6,E10)</f>
        <v>148554120.48000002</v>
      </c>
      <c r="F15" s="108">
        <f>SUM(F6,F10)</f>
        <v>375034533.82999998</v>
      </c>
      <c r="G15" s="111">
        <f>B15-F15</f>
        <v>2812031466.1700001</v>
      </c>
    </row>
    <row r="16" spans="1:7" x14ac:dyDescent="0.25">
      <c r="G16" s="6"/>
    </row>
    <row r="17" spans="1:7" x14ac:dyDescent="0.25">
      <c r="G17" s="6"/>
    </row>
    <row r="18" spans="1:7" x14ac:dyDescent="0.25">
      <c r="A18" s="170" t="s">
        <v>47</v>
      </c>
      <c r="B18" s="170"/>
      <c r="C18" s="81"/>
      <c r="D18" s="41">
        <v>2020</v>
      </c>
      <c r="G18" s="6"/>
    </row>
    <row r="19" spans="1:7" x14ac:dyDescent="0.25">
      <c r="A19" s="49"/>
      <c r="B19" s="41"/>
      <c r="C19" s="41"/>
      <c r="D19" s="41"/>
      <c r="G19" s="6"/>
    </row>
    <row r="20" spans="1:7" ht="15" customHeight="1" x14ac:dyDescent="0.25">
      <c r="A20" s="171" t="s">
        <v>1</v>
      </c>
      <c r="B20" s="161" t="s">
        <v>10</v>
      </c>
      <c r="C20" s="80" t="s">
        <v>53</v>
      </c>
      <c r="D20" s="80" t="s">
        <v>10</v>
      </c>
      <c r="E20" s="86" t="s">
        <v>51</v>
      </c>
      <c r="F20" s="172" t="s">
        <v>118</v>
      </c>
      <c r="G20" s="159" t="s">
        <v>9</v>
      </c>
    </row>
    <row r="21" spans="1:7" x14ac:dyDescent="0.25">
      <c r="A21" s="171"/>
      <c r="B21" s="161"/>
      <c r="C21" s="80" t="s">
        <v>54</v>
      </c>
      <c r="D21" s="80" t="s">
        <v>116</v>
      </c>
      <c r="E21" s="86" t="s">
        <v>117</v>
      </c>
      <c r="F21" s="172"/>
      <c r="G21" s="159"/>
    </row>
    <row r="22" spans="1:7" x14ac:dyDescent="0.25">
      <c r="A22" s="82" t="s">
        <v>12</v>
      </c>
      <c r="B22" s="120">
        <f t="shared" ref="B22:G22" si="3">SUM(B23,B28)</f>
        <v>3187066000</v>
      </c>
      <c r="C22" s="120">
        <f t="shared" si="3"/>
        <v>3187066000</v>
      </c>
      <c r="D22" s="120">
        <f t="shared" si="3"/>
        <v>531177666.68000001</v>
      </c>
      <c r="E22" s="123">
        <f t="shared" si="3"/>
        <v>257188319.83000001</v>
      </c>
      <c r="F22" s="110">
        <f t="shared" si="3"/>
        <v>514267654.81999993</v>
      </c>
      <c r="G22" s="112">
        <f t="shared" si="3"/>
        <v>2672798345.1799998</v>
      </c>
    </row>
    <row r="23" spans="1:7" x14ac:dyDescent="0.25">
      <c r="A23" s="12" t="s">
        <v>13</v>
      </c>
      <c r="B23" s="126">
        <f t="shared" ref="B23:G23" si="4">SUM(B24:B27)</f>
        <v>3080822000</v>
      </c>
      <c r="C23" s="126">
        <f t="shared" si="4"/>
        <v>3080822000</v>
      </c>
      <c r="D23" s="126">
        <f t="shared" si="4"/>
        <v>513470333.34000003</v>
      </c>
      <c r="E23" s="135">
        <f t="shared" si="4"/>
        <v>249226038.83000001</v>
      </c>
      <c r="F23" s="109">
        <f t="shared" si="4"/>
        <v>498865554.23999995</v>
      </c>
      <c r="G23" s="125">
        <f t="shared" si="4"/>
        <v>2581956445.7599998</v>
      </c>
    </row>
    <row r="24" spans="1:7" x14ac:dyDescent="0.25">
      <c r="A24" s="14" t="s">
        <v>14</v>
      </c>
      <c r="B24" s="52">
        <v>2339340000</v>
      </c>
      <c r="C24" s="52">
        <v>2336340000</v>
      </c>
      <c r="D24" s="52">
        <v>389390000</v>
      </c>
      <c r="E24" s="13">
        <v>188452956.47</v>
      </c>
      <c r="F24" s="60">
        <v>377519888.68000001</v>
      </c>
      <c r="G24" s="59">
        <f>C24-F24</f>
        <v>1958820111.3199999</v>
      </c>
    </row>
    <row r="25" spans="1:7" x14ac:dyDescent="0.25">
      <c r="A25" s="14" t="s">
        <v>15</v>
      </c>
      <c r="B25" s="53">
        <v>739146000</v>
      </c>
      <c r="C25" s="53">
        <v>739146000</v>
      </c>
      <c r="D25" s="52">
        <v>123191000</v>
      </c>
      <c r="E25" s="13">
        <v>60177557.990000002</v>
      </c>
      <c r="F25" s="60">
        <v>120355077.84999999</v>
      </c>
      <c r="G25" s="59">
        <f t="shared" ref="G25:G27" si="5">C25-F25</f>
        <v>618790922.14999998</v>
      </c>
    </row>
    <row r="26" spans="1:7" x14ac:dyDescent="0.25">
      <c r="A26" s="14" t="s">
        <v>55</v>
      </c>
      <c r="B26" s="53">
        <v>2236000</v>
      </c>
      <c r="C26" s="53">
        <v>2236000</v>
      </c>
      <c r="D26" s="52">
        <v>372666.67</v>
      </c>
      <c r="E26" s="3">
        <v>415524.37</v>
      </c>
      <c r="F26" s="60">
        <v>630587.71</v>
      </c>
      <c r="G26" s="59">
        <f t="shared" si="5"/>
        <v>1605412.29</v>
      </c>
    </row>
    <row r="27" spans="1:7" x14ac:dyDescent="0.25">
      <c r="A27" s="14" t="s">
        <v>57</v>
      </c>
      <c r="B27" s="53">
        <v>100000</v>
      </c>
      <c r="C27" s="53">
        <v>3100000</v>
      </c>
      <c r="D27" s="52">
        <v>516666.67</v>
      </c>
      <c r="E27" s="3">
        <v>180000</v>
      </c>
      <c r="F27" s="60">
        <v>360000</v>
      </c>
      <c r="G27" s="59">
        <f t="shared" si="5"/>
        <v>2740000</v>
      </c>
    </row>
    <row r="28" spans="1:7" x14ac:dyDescent="0.25">
      <c r="A28" s="83" t="s">
        <v>60</v>
      </c>
      <c r="B28" s="124">
        <f t="shared" ref="B28:G28" si="6">SUM(B29:B34)</f>
        <v>106244000</v>
      </c>
      <c r="C28" s="124">
        <f t="shared" si="6"/>
        <v>106244000</v>
      </c>
      <c r="D28" s="124">
        <f t="shared" si="6"/>
        <v>17707333.34</v>
      </c>
      <c r="E28" s="122">
        <f t="shared" si="6"/>
        <v>7962281</v>
      </c>
      <c r="F28" s="102">
        <f t="shared" si="6"/>
        <v>15402100.580000002</v>
      </c>
      <c r="G28" s="113">
        <f t="shared" si="6"/>
        <v>90841899.420000002</v>
      </c>
    </row>
    <row r="29" spans="1:7" x14ac:dyDescent="0.25">
      <c r="A29" s="14" t="s">
        <v>59</v>
      </c>
      <c r="B29" s="53">
        <v>1552000</v>
      </c>
      <c r="C29" s="53">
        <v>1552000</v>
      </c>
      <c r="D29" s="52">
        <v>258666.67</v>
      </c>
      <c r="E29" s="3">
        <v>113884.38</v>
      </c>
      <c r="F29" s="60">
        <v>225860.74</v>
      </c>
      <c r="G29" s="59">
        <f>C29-F29</f>
        <v>1326139.26</v>
      </c>
    </row>
    <row r="30" spans="1:7" x14ac:dyDescent="0.25">
      <c r="A30" s="14" t="s">
        <v>61</v>
      </c>
      <c r="B30" s="53">
        <v>3120000</v>
      </c>
      <c r="C30" s="53">
        <v>3120000</v>
      </c>
      <c r="D30" s="52">
        <v>520000</v>
      </c>
      <c r="E30" s="3">
        <v>340181.32</v>
      </c>
      <c r="F30" s="60">
        <v>531800.48</v>
      </c>
      <c r="G30" s="59">
        <f t="shared" ref="G30:G34" si="7">C30-F30</f>
        <v>2588199.52</v>
      </c>
    </row>
    <row r="31" spans="1:7" x14ac:dyDescent="0.25">
      <c r="A31" s="12" t="s">
        <v>56</v>
      </c>
      <c r="B31" s="53">
        <v>83790000</v>
      </c>
      <c r="C31" s="53">
        <v>83790000</v>
      </c>
      <c r="D31" s="52">
        <v>13965000</v>
      </c>
      <c r="E31" s="3">
        <v>6982500</v>
      </c>
      <c r="F31" s="60">
        <v>13965000</v>
      </c>
      <c r="G31" s="59">
        <f t="shared" si="7"/>
        <v>69825000</v>
      </c>
    </row>
    <row r="32" spans="1:7" x14ac:dyDescent="0.25">
      <c r="A32" s="14" t="s">
        <v>17</v>
      </c>
      <c r="B32" s="53">
        <v>16975000</v>
      </c>
      <c r="C32" s="53">
        <v>16975000</v>
      </c>
      <c r="D32" s="52">
        <v>2829166.67</v>
      </c>
      <c r="E32" s="3">
        <v>500000</v>
      </c>
      <c r="F32" s="60">
        <v>616224.06000000006</v>
      </c>
      <c r="G32" s="59">
        <f t="shared" si="7"/>
        <v>16358775.939999999</v>
      </c>
    </row>
    <row r="33" spans="1:7" x14ac:dyDescent="0.25">
      <c r="A33" s="14" t="s">
        <v>98</v>
      </c>
      <c r="B33" s="53">
        <v>521000</v>
      </c>
      <c r="C33" s="53">
        <v>521000</v>
      </c>
      <c r="D33" s="52">
        <v>86833.33</v>
      </c>
      <c r="E33" s="3">
        <v>0</v>
      </c>
      <c r="F33" s="60">
        <f t="shared" ref="F30:F34" si="8">E33</f>
        <v>0</v>
      </c>
      <c r="G33" s="59">
        <f t="shared" si="7"/>
        <v>521000</v>
      </c>
    </row>
    <row r="34" spans="1:7" x14ac:dyDescent="0.25">
      <c r="A34" s="14" t="s">
        <v>58</v>
      </c>
      <c r="B34" s="53">
        <v>286000</v>
      </c>
      <c r="C34" s="53">
        <v>286000</v>
      </c>
      <c r="D34" s="52">
        <v>47666.67</v>
      </c>
      <c r="E34" s="3">
        <v>25715.3</v>
      </c>
      <c r="F34" s="60">
        <v>63215.3</v>
      </c>
      <c r="G34" s="59">
        <f t="shared" si="7"/>
        <v>222784.7</v>
      </c>
    </row>
    <row r="35" spans="1:7" x14ac:dyDescent="0.25">
      <c r="A35" s="82" t="s">
        <v>19</v>
      </c>
      <c r="B35" s="124">
        <f t="shared" ref="B35:G35" si="9">SUM(B23,B28)</f>
        <v>3187066000</v>
      </c>
      <c r="C35" s="124">
        <f t="shared" si="9"/>
        <v>3187066000</v>
      </c>
      <c r="D35" s="124">
        <f t="shared" si="9"/>
        <v>531177666.68000001</v>
      </c>
      <c r="E35" s="122">
        <f t="shared" si="9"/>
        <v>257188319.83000001</v>
      </c>
      <c r="F35" s="102">
        <f t="shared" si="9"/>
        <v>514267654.81999993</v>
      </c>
      <c r="G35" s="113">
        <f t="shared" si="9"/>
        <v>2672798345.1799998</v>
      </c>
    </row>
    <row r="37" spans="1:7" x14ac:dyDescent="0.25">
      <c r="A37" s="15" t="s">
        <v>119</v>
      </c>
    </row>
    <row r="39" spans="1:7" x14ac:dyDescent="0.25">
      <c r="B39"/>
      <c r="C39"/>
      <c r="D39" s="158"/>
      <c r="E39" s="158"/>
      <c r="F39" s="158"/>
      <c r="G39" s="158"/>
    </row>
    <row r="40" spans="1:7" x14ac:dyDescent="0.25">
      <c r="B40"/>
      <c r="C40"/>
      <c r="D40" s="158"/>
      <c r="E40" s="158"/>
      <c r="F40" s="158"/>
      <c r="G40" s="158"/>
    </row>
    <row r="41" spans="1:7" x14ac:dyDescent="0.25">
      <c r="D41" s="158" t="s">
        <v>52</v>
      </c>
      <c r="E41" s="158"/>
      <c r="F41" s="158"/>
      <c r="G41" s="158"/>
    </row>
    <row r="42" spans="1:7" x14ac:dyDescent="0.25">
      <c r="D42" s="158" t="s">
        <v>49</v>
      </c>
      <c r="E42" s="158"/>
      <c r="F42" s="158"/>
      <c r="G42" s="158"/>
    </row>
    <row r="44" spans="1:7" x14ac:dyDescent="0.25">
      <c r="B44"/>
      <c r="C44"/>
    </row>
  </sheetData>
  <mergeCells count="16">
    <mergeCell ref="F39:G40"/>
    <mergeCell ref="F41:G41"/>
    <mergeCell ref="F42:G42"/>
    <mergeCell ref="D39:E40"/>
    <mergeCell ref="D41:E41"/>
    <mergeCell ref="D42:E42"/>
    <mergeCell ref="G4:G5"/>
    <mergeCell ref="F20:F21"/>
    <mergeCell ref="G20:G21"/>
    <mergeCell ref="F4:F5"/>
    <mergeCell ref="A2:B2"/>
    <mergeCell ref="A20:A21"/>
    <mergeCell ref="B20:B21"/>
    <mergeCell ref="A4:A5"/>
    <mergeCell ref="B4:B5"/>
    <mergeCell ref="A18:B18"/>
  </mergeCells>
  <pageMargins left="0.25" right="0.25" top="0.75" bottom="0.75" header="0.3" footer="0.3"/>
  <pageSetup paperSize="9" scale="78" orientation="landscape" horizontalDpi="4294967295" verticalDpi="4294967295" r:id="rId1"/>
  <ignoredErrors>
    <ignoredError sqref="B10 B23" formulaRange="1"/>
    <ignoredError sqref="D10 F15 D15:D17 F10 D19 D28 F28:G28 F17:F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Serventuários-Pecúlio</vt:lpstr>
      <vt:lpstr>Rec-Desp ADM </vt:lpstr>
      <vt:lpstr>F Militar</vt:lpstr>
      <vt:lpstr>F Financeiro</vt:lpstr>
      <vt:lpstr>F de Previdência</vt:lpstr>
    </vt:vector>
  </TitlesOfParts>
  <Company>PARANAPERVIDENCIA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Horst Cunha</dc:creator>
  <cp:lastModifiedBy>Adilson Marcondes Ribas</cp:lastModifiedBy>
  <cp:lastPrinted>2019-08-23T19:12:00Z</cp:lastPrinted>
  <dcterms:created xsi:type="dcterms:W3CDTF">2014-06-10T19:58:54Z</dcterms:created>
  <dcterms:modified xsi:type="dcterms:W3CDTF">2020-03-19T20:44:24Z</dcterms:modified>
</cp:coreProperties>
</file>